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arador" sheetId="1" state="visible" r:id="rId3"/>
    <sheet name="Escenarios" sheetId="2" state="visible" r:id="rId4"/>
    <sheet name="Cómo usar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<sst xmlns="http://schemas.openxmlformats.org/spreadsheetml/2006/main" count="64" uniqueCount="61">
  <si>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 xml:space="preserve">Delivery propio vs plataformas externas</t>
  </si>
  <si>
    <t xml:space="preserve">Comparador de costos  ·  bcnsoft — Centro de Recursos</t>
  </si>
  <si>
    <t xml:space="preserve">1 · Cargá tus datos (celdas naranjas)</t>
  </si>
  <si>
    <t xml:space="preserve">Pedidos de delivery por mes</t>
  </si>
  <si>
    <t xml:space="preserve">cantidad de pedidos mensuales</t>
  </si>
  <si>
    <t xml:space="preserve">Ticket promedio de productos ($ por pedido)</t>
  </si>
  <si>
    <t xml:space="preserve">solo productos, sin el envío</t>
  </si>
  <si>
    <t xml:space="preserve">Costo de envío promedio ($ por pedido)</t>
  </si>
  <si>
    <t xml:space="preserve">lo que paga el cliente por el envío</t>
  </si>
  <si>
    <t xml:space="preserve">Comisión de la plataforma externa (%)</t>
  </si>
  <si>
    <t xml:space="preserve">típico 18%–35% sobre el total del pedido</t>
  </si>
  <si>
    <t xml:space="preserve">Comisión del sistema propio sobre productos (%)</t>
  </si>
  <si>
    <t xml:space="preserve">pedidosbcn o bcnresto (editable)</t>
  </si>
  <si>
    <t xml:space="preserve">Abono mensual del sistema propio ($ neto)</t>
  </si>
  <si>
    <t xml:space="preserve">IVA (%)</t>
  </si>
  <si>
    <t xml:space="preserve">se aplica a comisiones y abono</t>
  </si>
  <si>
    <t xml:space="preserve">2 · Tu venta de delivery mensual</t>
  </si>
  <si>
    <t xml:space="preserve">Venta de productos / mes</t>
  </si>
  <si>
    <t xml:space="preserve">Venta por envíos / mes</t>
  </si>
  <si>
    <t xml:space="preserve">Venta total / mes (productos + envíos)</t>
  </si>
  <si>
    <t xml:space="preserve">3 · Cuánto se lleva cada canal (por mes)</t>
  </si>
  <si>
    <t xml:space="preserve">Concepto</t>
  </si>
  <si>
    <t xml:space="preserve">Plataforma externa</t>
  </si>
  <si>
    <t xml:space="preserve">Delivery propio (pedidosbcn / bcnresto)</t>
  </si>
  <si>
    <t xml:space="preserve">Comisión variable</t>
  </si>
  <si>
    <t xml:space="preserve">Abono fijo mensual</t>
  </si>
  <si>
    <t xml:space="preserve">Costo total del canal / mes</t>
  </si>
  <si>
    <t xml:space="preserve">% que se lleva sobre tu venta total</t>
  </si>
  <si>
    <t xml:space="preserve">4 · Tu resultado</t>
  </si>
  <si>
    <t xml:space="preserve">Ahorro con delivery propio / mes</t>
  </si>
  <si>
    <t xml:space="preserve">Ahorro proyectado / año</t>
  </si>
  <si>
    <t xml:space="preserve">Punto de equilibrio (pedidos/mes)</t>
  </si>
  <si>
    <t xml:space="preserve">Conclusión</t>
  </si>
  <si>
    <t xml:space="preserve">Estimación orientativa. La comisión externa se aplica sobre el total del pedido (productos + envío); el sistema propio de bcnsoft —pedidosbcn o bcnresto— cobra un abono fijo + una comisión chica solo sobre productos, no sobre el envío, y no interviene en la cobranza. Valores con IVA. Ajustá las celdas naranjas con tus números reales. Ver las hojas «Escenarios» y «Cómo usar».</t>
  </si>
  <si>
    <t xml:space="preserve">Proyección por volumen</t>
  </si>
  <si>
    <t xml:space="preserve">Bajo · Medio · Alto  ·  mismo ticket, envío y comisiones que en «Comparador»</t>
  </si>
  <si>
    <t xml:space="preserve">Pedidos por mes (editable)</t>
  </si>
  <si>
    <t xml:space="preserve">Escenario</t>
  </si>
  <si>
    <t xml:space="preserve">Bajo</t>
  </si>
  <si>
    <t xml:space="preserve">Medio</t>
  </si>
  <si>
    <t xml:space="preserve">Alto</t>
  </si>
  <si>
    <t xml:space="preserve">Pedidos / mes</t>
  </si>
  <si>
    <t xml:space="preserve">Costo por canal / mes</t>
  </si>
  <si>
    <t xml:space="preserve">Venta total / mes</t>
  </si>
  <si>
    <t xml:space="preserve">Ahorro con propio / mes</t>
  </si>
  <si>
    <t xml:space="preserve">Ahorro / año</t>
  </si>
  <si>
    <t xml:space="preserve">Editá solo los pedidos/mes de cada escenario. El resto usa el ticket, el envío y las comisiones de la hoja «Comparador».</t>
  </si>
  <si>
    <t xml:space="preserve">Cómo usar esta planilla</t>
  </si>
  <si>
    <t xml:space="preserve">bcnsoft — Centro de Recursos</t>
  </si>
  <si>
    <t xml:space="preserve">¿Para qué sirve?</t>
  </si>
  <si>
    <t xml:space="preserve">Comparás cuánto te cuesta vender por delivery a través de plataformas externas (que cobran comisión sobre cada pedido) contra tener tu propio canal con pedidosbcn o bcnresto (abono fijo + una comisión chica solo sobre productos).</t>
  </si>
  <si>
    <t xml:space="preserve">Paso 1 — Cargá tus datos</t>
  </si>
  <si>
    <t xml:space="preserve">En la hoja «Comparador», completá las celdas naranjas: pedidos por mes, ticket promedio de productos, costo de envío, la comisión que te cobra la plataforma externa y el IVA. Los valores del plan de pedidosbcn ya vienen precargados y podés editarlos según tu caso.</t>
  </si>
  <si>
    <t xml:space="preserve">Paso 2 — Leé el resultado</t>
  </si>
  <si>
    <t xml:space="preserve">La planilla calcula sola cuánto se lleva cada canal por mes, el ahorro mensual y anual con el canal propio, y el punto de equilibrio: a partir de cuántos pedidos por mes te empieza a convenir el delivery propio.</t>
  </si>
  <si>
    <t xml:space="preserve">Paso 3 — Proyectá</t>
  </si>
  <si>
    <t xml:space="preserve">En la hoja «Escenarios» ves tres volúmenes (bajo, medio, alto) lado a lado para entender cómo crece el ahorro a medida que crece tu delivery.</t>
  </si>
  <si>
    <t xml:space="preserve">Cómo funciona el costo del sistema propio</t>
  </si>
  <si>
    <t xml:space="preserve">bcnsoft tiene dos sistemas propios de delivery: pedidosbcn (delivery propio) y bcnresto (web de delivery y take away para gastronómicos). El plan precargado es el de pedidosbcn: abono mensual fijo + 2% + IVA solo sobre el valor de los productos, nunca sobre el envío. El canal propio no interviene en la cobranza: el dinero de cada pedido lo cobrás vos.</t>
  </si>
  <si>
    <t xml:space="preserve">Importante</t>
  </si>
  <si>
    <t xml:space="preserve">Los números son orientativos y sirven para dimensionar. La comisión de las plataformas externas suele ir sobre el total del pedido (productos + envío), por eso pesa más a medida que crece el volumen. Ante dudas, escribinos: soporte humano de 8 a 24 hs.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</si>
</sst>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\$#,##0;&quot;($&quot;#,##0\);\-"/>
    <numFmt numFmtId="167" formatCode="0.0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Montserrat"/>
      <family val="0"/>
      <charset val="1"/>
    </font>
    <font>
      <sz val="10"/>
      <color rgb="FFFFFFFF"/>
      <name val="Arial"/>
      <family val="0"/>
      <charset val="1"/>
    </font>
    <font>
      <b val="true"/>
      <sz val="12"/>
      <color rgb="FFFFFFFF"/>
      <name val="Montserrat"/>
      <family val="0"/>
      <charset val="1"/>
    </font>
    <font>
      <sz val="11"/>
      <color rgb="FF222036"/>
      <name val="Arial"/>
      <family val="0"/>
      <charset val="1"/>
    </font>
    <font>
      <b val="true"/>
      <sz val="11"/>
      <color rgb="FF222036"/>
      <name val="Arial"/>
      <family val="0"/>
      <charset val="1"/>
    </font>
    <font>
      <sz val="9"/>
      <color rgb="FF888888"/>
      <name val="Arial"/>
      <family val="0"/>
      <charset val="1"/>
    </font>
    <font>
      <b val="true"/>
      <sz val="11"/>
      <color rgb="FFFFFFFF"/>
      <name val="Montserrat"/>
      <family val="0"/>
      <charset val="1"/>
    </font>
    <font>
      <sz val="10"/>
      <color rgb="FF888888"/>
      <name val="Arial"/>
      <family val="0"/>
      <charset val="1"/>
    </font>
    <font>
      <b val="true"/>
      <sz val="14"/>
      <color rgb="FFFFFFFF"/>
      <name val="Montserrat"/>
      <family val="0"/>
      <charset val="1"/>
    </font>
    <font>
      <b val="true"/>
      <sz val="12"/>
      <color rgb="FF1D9E75"/>
      <name val="Arial"/>
      <family val="0"/>
      <charset val="1"/>
    </font>
    <font>
      <b val="true"/>
      <sz val="12"/>
      <color rgb="FF222036"/>
      <name val="Arial"/>
      <family val="0"/>
      <charset val="1"/>
    </font>
    <font>
      <sz val="10"/>
      <color rgb="FF222036"/>
      <name val="Arial"/>
      <family val="0"/>
      <charset val="1"/>
    </font>
    <font>
      <b val="true"/>
      <sz val="12"/>
      <color rgb="FF222036"/>
      <name val="Montserrat"/>
      <family val="0"/>
      <charset val="1"/>
    </font>
    <font>
      <sz val="11"/>
      <color rgb="FF333333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222036"/>
        <bgColor rgb="FF333333"/>
      </patternFill>
    </fill>
    <fill>
      <patternFill patternType="solid">
        <fgColor rgb="FFFFAF22"/>
        <bgColor rgb="FFFFCC00"/>
      </patternFill>
    </fill>
    <fill>
      <patternFill patternType="solid">
        <fgColor rgb="FFF7F7F7"/>
        <bgColor rgb="FFFFFFFF"/>
      </patternFill>
    </fill>
    <fill>
      <patternFill patternType="solid">
        <fgColor rgb="FFFFF1D6"/>
        <bgColor rgb="FFF7F7F7"/>
      </patternFill>
    </fill>
    <fill>
      <patternFill patternType="solid">
        <fgColor rgb="FFFFFFFF"/>
        <bgColor rgb="FFF7F7F7"/>
      </patternFill>
    </fill>
    <fill>
      <patternFill patternType="solid">
        <fgColor rgb="FFD85A30"/>
        <bgColor rgb="FFFF8080"/>
      </patternFill>
    </fill>
    <fill>
      <patternFill patternType="solid">
        <fgColor rgb="FF1D9E75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medium">
        <color rgb="FFFFAF22"/>
      </left>
      <right style="medium">
        <color rgb="FFFFAF22"/>
      </right>
      <top style="medium">
        <color rgb="FFFFAF22"/>
      </top>
      <bottom style="medium">
        <color rgb="FFFFAF2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4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5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1D6"/>
      <rgbColor rgb="FFF7F7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AF22"/>
      <rgbColor rgb="FFD85A30"/>
      <rgbColor rgb="FF666699"/>
      <rgbColor rgb="FF969696"/>
      <rgbColor rgb="FF003366"/>
      <rgbColor rgb="FF1D9E75"/>
      <rgbColor rgb="FF003300"/>
      <rgbColor rgb="FF222036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3" min="3" style="0" width="18"/>
    <col collapsed="false" customWidth="true" hidden="false" outlineLevel="0" max="4" min="4" style="0" width="34"/>
    <col collapsed="false" customWidth="true" hidden="false" outlineLevel="0" max="5" min="5" style="0" width="4"/>
    <col collapsed="false" customWidth="true" hidden="false" outlineLevel="0" max="6" min="6" style="0" width="3"/>
  </cols>
  <sheetData>
    <row r="2" customFormat="false" ht="36" hidden="false" customHeight="true" outlineLevel="0" collapsed="false">
      <c r="B2" s="1" t="s">
        <v>0</v>
      </c>
      <c r="C2" s="1"/>
      <c r="D2" s="1"/>
      <c r="E2" s="1"/>
    </row>
    <row r="3" customFormat="false" ht="21.75" hidden="false" customHeight="true" outlineLevel="0" collapsed="false">
      <c r="B3" s="2" t="s">
        <v>1</v>
      </c>
      <c r="C3" s="2"/>
      <c r="D3" s="2"/>
      <c r="E3" s="2"/>
    </row>
    <row r="5" customFormat="false" ht="25.5" hidden="false" customHeight="true" outlineLevel="0" collapsed="false">
      <c r="B5" s="3" t="s">
        <v>2</v>
      </c>
      <c r="C5" s="3"/>
      <c r="D5" s="3"/>
      <c r="E5" s="3"/>
    </row>
    <row r="6" customFormat="false" ht="30" hidden="false" customHeight="true" outlineLevel="0" collapsed="false">
      <c r="B6" s="4" t="s">
        <v>3</v>
      </c>
      <c r="C6" s="5" t="n">
        <v>120</v>
      </c>
      <c r="D6" s="6" t="s">
        <v>4</v>
      </c>
      <c r="E6" s="6"/>
    </row>
    <row r="7" customFormat="false" ht="30" hidden="false" customHeight="true" outlineLevel="0" collapsed="false">
      <c r="B7" s="4" t="s">
        <v>5</v>
      </c>
      <c r="C7" s="7" t="n">
        <v>8500</v>
      </c>
      <c r="D7" s="6" t="s">
        <v>6</v>
      </c>
      <c r="E7" s="6"/>
    </row>
    <row r="8" customFormat="false" ht="30" hidden="false" customHeight="true" outlineLevel="0" collapsed="false">
      <c r="B8" s="4" t="s">
        <v>7</v>
      </c>
      <c r="C8" s="7" t="n">
        <v>1500</v>
      </c>
      <c r="D8" s="6" t="s">
        <v>8</v>
      </c>
      <c r="E8" s="6"/>
    </row>
    <row r="9" customFormat="false" ht="30" hidden="false" customHeight="true" outlineLevel="0" collapsed="false">
      <c r="B9" s="4" t="s">
        <v>9</v>
      </c>
      <c r="C9" s="8" t="n">
        <v>0.28</v>
      </c>
      <c r="D9" s="6" t="s">
        <v>10</v>
      </c>
      <c r="E9" s="6"/>
    </row>
    <row r="10" customFormat="false" ht="30" hidden="false" customHeight="true" outlineLevel="0" collapsed="false">
      <c r="B10" s="4" t="s">
        <v>11</v>
      </c>
      <c r="C10" s="8" t="n">
        <v>0.02</v>
      </c>
      <c r="D10" s="6" t="s">
        <v>12</v>
      </c>
      <c r="E10" s="6"/>
    </row>
    <row r="11" customFormat="false" ht="30" hidden="false" customHeight="true" outlineLevel="0" collapsed="false">
      <c r="B11" s="4" t="s">
        <v>13</v>
      </c>
      <c r="C11" s="7" t="n">
        <v>54900</v>
      </c>
      <c r="D11" s="6" t="s">
        <v>12</v>
      </c>
      <c r="E11" s="6"/>
    </row>
    <row r="12" customFormat="false" ht="30" hidden="false" customHeight="true" outlineLevel="0" collapsed="false">
      <c r="B12" s="4" t="s">
        <v>14</v>
      </c>
      <c r="C12" s="8" t="n">
        <v>0.21</v>
      </c>
      <c r="D12" s="6" t="s">
        <v>15</v>
      </c>
      <c r="E12" s="6"/>
    </row>
    <row r="14" customFormat="false" ht="25.5" hidden="false" customHeight="true" outlineLevel="0" collapsed="false">
      <c r="B14" s="3" t="s">
        <v>16</v>
      </c>
      <c r="C14" s="3"/>
      <c r="D14" s="3"/>
      <c r="E14" s="3"/>
    </row>
    <row r="15" customFormat="false" ht="25.5" hidden="false" customHeight="true" outlineLevel="0" collapsed="false">
      <c r="B15" s="9" t="s">
        <v>17</v>
      </c>
      <c r="C15" s="10" t="n">
        <f aca="false">C6*C7</f>
        <v>1020000</v>
      </c>
    </row>
    <row r="16" customFormat="false" ht="25.5" hidden="false" customHeight="true" outlineLevel="0" collapsed="false">
      <c r="B16" s="9" t="s">
        <v>18</v>
      </c>
      <c r="C16" s="10" t="n">
        <f aca="false">C6*C8</f>
        <v>180000</v>
      </c>
    </row>
    <row r="17" customFormat="false" ht="25.5" hidden="false" customHeight="true" outlineLevel="0" collapsed="false">
      <c r="B17" s="11" t="s">
        <v>19</v>
      </c>
      <c r="C17" s="12" t="n">
        <f aca="false">C15+C16</f>
        <v>1200000</v>
      </c>
    </row>
    <row r="19" customFormat="false" ht="25.5" hidden="false" customHeight="true" outlineLevel="0" collapsed="false">
      <c r="B19" s="3" t="s">
        <v>20</v>
      </c>
      <c r="C19" s="3"/>
      <c r="D19" s="3"/>
      <c r="E19" s="3"/>
    </row>
    <row r="20" customFormat="false" ht="33.75" hidden="false" customHeight="true" outlineLevel="0" collapsed="false">
      <c r="B20" s="13" t="s">
        <v>21</v>
      </c>
      <c r="C20" s="13" t="s">
        <v>22</v>
      </c>
      <c r="D20" s="13" t="s">
        <v>23</v>
      </c>
    </row>
    <row r="21" customFormat="false" ht="21.75" hidden="false" customHeight="true" outlineLevel="0" collapsed="false">
      <c r="B21" s="14" t="s">
        <v>24</v>
      </c>
      <c r="C21" s="15" t="n">
        <f aca="false">C17*C9*(1+C12)</f>
        <v>406560</v>
      </c>
      <c r="D21" s="15" t="n">
        <f aca="false">C15*C10*(1+C12)</f>
        <v>24684</v>
      </c>
    </row>
    <row r="22" customFormat="false" ht="21.75" hidden="false" customHeight="true" outlineLevel="0" collapsed="false">
      <c r="B22" s="14" t="s">
        <v>25</v>
      </c>
      <c r="C22" s="15" t="n">
        <v>0</v>
      </c>
      <c r="D22" s="15" t="n">
        <f aca="false">C11*(1+C12)</f>
        <v>66429</v>
      </c>
    </row>
    <row r="23" customFormat="false" ht="27.75" hidden="false" customHeight="true" outlineLevel="0" collapsed="false">
      <c r="B23" s="16" t="s">
        <v>26</v>
      </c>
      <c r="C23" s="17" t="n">
        <f aca="false">C21+C22</f>
        <v>406560</v>
      </c>
      <c r="D23" s="18" t="n">
        <f aca="false">D21+D22</f>
        <v>91113</v>
      </c>
    </row>
    <row r="24" customFormat="false" ht="21.75" hidden="false" customHeight="true" outlineLevel="0" collapsed="false">
      <c r="B24" s="19" t="s">
        <v>27</v>
      </c>
      <c r="C24" s="20" t="n">
        <f aca="false">IFERROR(C23/C17,0)</f>
        <v>0.3388</v>
      </c>
      <c r="D24" s="20" t="n">
        <f aca="false">IFERROR(D23/C17,0)</f>
        <v>0.0759275</v>
      </c>
    </row>
    <row r="26" customFormat="false" ht="25.5" hidden="false" customHeight="true" outlineLevel="0" collapsed="false">
      <c r="B26" s="3" t="s">
        <v>28</v>
      </c>
      <c r="C26" s="3"/>
      <c r="D26" s="3"/>
      <c r="E26" s="3"/>
    </row>
    <row r="27" customFormat="false" ht="31.5" hidden="false" customHeight="true" outlineLevel="0" collapsed="false">
      <c r="B27" s="21" t="s">
        <v>29</v>
      </c>
      <c r="C27" s="22" t="n">
        <f aca="false">C23-D23</f>
        <v>315447</v>
      </c>
      <c r="D27" s="22"/>
    </row>
    <row r="28" customFormat="false" ht="25.5" hidden="false" customHeight="true" outlineLevel="0" collapsed="false">
      <c r="B28" s="11" t="s">
        <v>30</v>
      </c>
      <c r="C28" s="23" t="n">
        <f aca="false">C27*12</f>
        <v>3785364</v>
      </c>
      <c r="D28" s="23"/>
    </row>
    <row r="29" customFormat="false" ht="25.5" hidden="false" customHeight="true" outlineLevel="0" collapsed="false">
      <c r="B29" s="11" t="s">
        <v>31</v>
      </c>
      <c r="C29" s="24" t="n">
        <f aca="false">IF((C9*(C7+C8)*(1+C12)-C10*C7*(1+C12))&lt;=0,"-",ROUNDUP(C11*(1+C12)/(C9*(C7+C8)*(1+C12)-C10*C7*(1+C12)),0))</f>
        <v>21</v>
      </c>
      <c r="D29" s="24"/>
    </row>
    <row r="30" customFormat="false" ht="37.5" hidden="false" customHeight="true" outlineLevel="0" collapsed="false">
      <c r="B30" s="25" t="s">
        <v>32</v>
      </c>
      <c r="C30" s="26" t="str">
        <f aca="false">IF(C27&gt;0,"A tu volumen actual, el delivery propio te ahorra plata.",IF(C27=0,"A tu volumen actual, ambos canales cuestan lo mismo.","A tu volumen actual todavía no conviene el propio: mirá el punto de equilibrio."))</f>
        <v>A tu volumen actual, el delivery propio te ahorra plata.</v>
      </c>
      <c r="D30" s="26"/>
      <c r="E30" s="26"/>
    </row>
    <row r="32" customFormat="false" ht="30" hidden="false" customHeight="true" outlineLevel="0" collapsed="false">
      <c r="B32" s="27" t="s">
        <v>33</v>
      </c>
      <c r="C32" s="27"/>
      <c r="D32" s="27"/>
      <c r="E32" s="27"/>
    </row>
    <row r="33" customFormat="false" ht="30" hidden="false" customHeight="true" outlineLevel="0" collapsed="false">
      <c r="B33" s="27"/>
      <c r="C33" s="27"/>
      <c r="D33" s="27"/>
      <c r="E33" s="27"/>
    </row>
  </sheetData>
  <mergeCells count="18">
    <mergeCell ref="B2:E2"/>
    <mergeCell ref="B3:E3"/>
    <mergeCell ref="B5:E5"/>
    <mergeCell ref="D6:E6"/>
    <mergeCell ref="D7:E7"/>
    <mergeCell ref="D8:E8"/>
    <mergeCell ref="D9:E9"/>
    <mergeCell ref="D10:E10"/>
    <mergeCell ref="D11:E11"/>
    <mergeCell ref="D12:E12"/>
    <mergeCell ref="B14:E14"/>
    <mergeCell ref="B19:E19"/>
    <mergeCell ref="B26:E26"/>
    <mergeCell ref="C27:D27"/>
    <mergeCell ref="C28:D28"/>
    <mergeCell ref="C29:D29"/>
    <mergeCell ref="C30:E30"/>
    <mergeCell ref="B32:E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5" min="3" style="0" width="18"/>
    <col collapsed="false" customWidth="true" hidden="false" outlineLevel="0" max="6" min="6" style="0" width="4"/>
  </cols>
  <sheetData>
    <row r="2" customFormat="false" ht="36" hidden="false" customHeight="true" outlineLevel="0" collapsed="false">
      <c r="B2" s="1" t="s">
        <v>34</v>
      </c>
      <c r="C2" s="1"/>
      <c r="D2" s="1"/>
      <c r="E2" s="1"/>
    </row>
    <row r="3" customFormat="false" ht="21.75" hidden="false" customHeight="true" outlineLevel="0" collapsed="false">
      <c r="B3" s="2" t="s">
        <v>35</v>
      </c>
      <c r="C3" s="2"/>
      <c r="D3" s="2"/>
      <c r="E3" s="2"/>
    </row>
    <row r="5" customFormat="false" ht="25.5" hidden="false" customHeight="true" outlineLevel="0" collapsed="false">
      <c r="B5" s="3" t="s">
        <v>36</v>
      </c>
      <c r="C5" s="3"/>
      <c r="D5" s="3"/>
      <c r="E5" s="3"/>
    </row>
    <row r="6" customFormat="false" ht="24" hidden="false" customHeight="true" outlineLevel="0" collapsed="false">
      <c r="B6" s="25" t="s">
        <v>37</v>
      </c>
      <c r="C6" s="13" t="s">
        <v>38</v>
      </c>
      <c r="D6" s="13" t="s">
        <v>39</v>
      </c>
      <c r="E6" s="13" t="s">
        <v>40</v>
      </c>
    </row>
    <row r="7" customFormat="false" ht="24" hidden="false" customHeight="true" outlineLevel="0" collapsed="false">
      <c r="B7" s="4" t="s">
        <v>41</v>
      </c>
      <c r="C7" s="5" t="n">
        <v>60</v>
      </c>
      <c r="D7" s="5" t="n">
        <v>250</v>
      </c>
      <c r="E7" s="5" t="n">
        <v>600</v>
      </c>
    </row>
    <row r="9" customFormat="false" ht="25.5" hidden="false" customHeight="true" outlineLevel="0" collapsed="false">
      <c r="B9" s="3" t="s">
        <v>42</v>
      </c>
      <c r="C9" s="3"/>
      <c r="D9" s="3"/>
      <c r="E9" s="3"/>
    </row>
    <row r="10" customFormat="false" ht="24" hidden="false" customHeight="true" outlineLevel="0" collapsed="false">
      <c r="B10" s="4" t="s">
        <v>43</v>
      </c>
      <c r="C10" s="15" t="n">
        <f aca="false">(C7*Comparador!C7+C7*Comparador!C8)</f>
        <v>600000</v>
      </c>
      <c r="D10" s="15" t="n">
        <f aca="false">(D7*Comparador!C7+D7*Comparador!C8)</f>
        <v>2500000</v>
      </c>
      <c r="E10" s="15" t="n">
        <f aca="false">(E7*Comparador!C7+E7*Comparador!C8)</f>
        <v>6000000</v>
      </c>
    </row>
    <row r="11" customFormat="false" ht="24" hidden="false" customHeight="true" outlineLevel="0" collapsed="false">
      <c r="B11" s="4" t="s">
        <v>22</v>
      </c>
      <c r="C11" s="15" t="n">
        <f aca="false">((C7*Comparador!C7+C7*Comparador!C8)*Comparador!C9*(1+Comparador!C12))</f>
        <v>203280</v>
      </c>
      <c r="D11" s="15" t="n">
        <f aca="false">((D7*Comparador!C7+D7*Comparador!C8)*Comparador!C9*(1+Comparador!C12))</f>
        <v>847000</v>
      </c>
      <c r="E11" s="15" t="n">
        <f aca="false">((E7*Comparador!C7+E7*Comparador!C8)*Comparador!C9*(1+Comparador!C12))</f>
        <v>2032800</v>
      </c>
    </row>
    <row r="12" customFormat="false" ht="24" hidden="false" customHeight="true" outlineLevel="0" collapsed="false">
      <c r="B12" s="4" t="s">
        <v>23</v>
      </c>
      <c r="C12" s="15" t="n">
        <f aca="false">((C7*Comparador!C7)*Comparador!C10*(1+Comparador!C12)+Comparador!C11*(1+Comparador!C12))</f>
        <v>78771</v>
      </c>
      <c r="D12" s="15" t="n">
        <f aca="false">((D7*Comparador!C7)*Comparador!C10*(1+Comparador!C12)+Comparador!C11*(1+Comparador!C12))</f>
        <v>117854</v>
      </c>
      <c r="E12" s="15" t="n">
        <f aca="false">((E7*Comparador!C7)*Comparador!C10*(1+Comparador!C12)+Comparador!C11*(1+Comparador!C12))</f>
        <v>189849</v>
      </c>
    </row>
    <row r="13" customFormat="false" ht="24" hidden="false" customHeight="true" outlineLevel="0" collapsed="false">
      <c r="B13" s="28" t="s">
        <v>44</v>
      </c>
      <c r="C13" s="29" t="n">
        <f aca="false">((C7*Comparador!C7+C7*Comparador!C8)*Comparador!C9*(1+Comparador!C12))-((C7*Comparador!C7)*Comparador!C10*(1+Comparador!C12)+Comparador!C11*(1+Comparador!C12))</f>
        <v>124509</v>
      </c>
      <c r="D13" s="29" t="n">
        <f aca="false">((D7*Comparador!C7+D7*Comparador!C8)*Comparador!C9*(1+Comparador!C12))-((D7*Comparador!C7)*Comparador!C10*(1+Comparador!C12)+Comparador!C11*(1+Comparador!C12))</f>
        <v>729146</v>
      </c>
      <c r="E13" s="29" t="n">
        <f aca="false">((E7*Comparador!C7+E7*Comparador!C8)*Comparador!C9*(1+Comparador!C12))-((E7*Comparador!C7)*Comparador!C10*(1+Comparador!C12)+Comparador!C11*(1+Comparador!C12))</f>
        <v>1842951</v>
      </c>
    </row>
    <row r="14" customFormat="false" ht="24" hidden="false" customHeight="true" outlineLevel="0" collapsed="false">
      <c r="B14" s="28" t="s">
        <v>45</v>
      </c>
      <c r="C14" s="29" t="n">
        <f aca="false">(((C7*Comparador!C7+C7*Comparador!C8)*Comparador!C9*(1+Comparador!C12))-((C7*Comparador!C7)*Comparador!C10*(1+Comparador!C12)+Comparador!C11*(1+Comparador!C12)))*12</f>
        <v>1494108</v>
      </c>
      <c r="D14" s="29" t="n">
        <f aca="false">(((D7*Comparador!C7+D7*Comparador!C8)*Comparador!C9*(1+Comparador!C12))-((D7*Comparador!C7)*Comparador!C10*(1+Comparador!C12)+Comparador!C11*(1+Comparador!C12)))*12</f>
        <v>8749752</v>
      </c>
      <c r="E14" s="29" t="n">
        <f aca="false">(((E7*Comparador!C7+E7*Comparador!C8)*Comparador!C9*(1+Comparador!C12))-((E7*Comparador!C7)*Comparador!C10*(1+Comparador!C12)+Comparador!C11*(1+Comparador!C12)))*12</f>
        <v>22115412</v>
      </c>
    </row>
    <row r="16" customFormat="false" ht="24" hidden="false" customHeight="true" outlineLevel="0" collapsed="false">
      <c r="B16" s="6" t="s">
        <v>46</v>
      </c>
      <c r="C16" s="6"/>
      <c r="D16" s="6"/>
      <c r="E16" s="6"/>
    </row>
  </sheetData>
  <mergeCells count="5">
    <mergeCell ref="B2:E2"/>
    <mergeCell ref="B3:E3"/>
    <mergeCell ref="B5:E5"/>
    <mergeCell ref="B9:E9"/>
    <mergeCell ref="B16:E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  <col collapsed="false" customWidth="true" hidden="false" outlineLevel="0" max="3" min="3" style="0" width="3"/>
  </cols>
  <sheetData>
    <row r="2" customFormat="false" ht="36" hidden="false" customHeight="true" outlineLevel="0" collapsed="false">
      <c r="B2" s="1" t="s">
        <v>47</v>
      </c>
      <c r="C2" s="1"/>
      <c r="D2" s="1"/>
      <c r="E2" s="1"/>
    </row>
    <row r="3" customFormat="false" ht="21.75" hidden="false" customHeight="true" outlineLevel="0" collapsed="false">
      <c r="B3" s="2" t="s">
        <v>48</v>
      </c>
      <c r="C3" s="2"/>
      <c r="D3" s="2"/>
      <c r="E3" s="2"/>
    </row>
    <row r="5" customFormat="false" ht="24" hidden="false" customHeight="true" outlineLevel="0" collapsed="false">
      <c r="B5" s="30" t="s">
        <v>49</v>
      </c>
    </row>
    <row r="6" customFormat="false" ht="57.75" hidden="false" customHeight="true" outlineLevel="0" collapsed="false">
      <c r="B6" s="31" t="s">
        <v>50</v>
      </c>
    </row>
    <row r="8" customFormat="false" ht="24" hidden="false" customHeight="true" outlineLevel="0" collapsed="false">
      <c r="B8" s="30" t="s">
        <v>51</v>
      </c>
    </row>
    <row r="9" customFormat="false" ht="57.75" hidden="false" customHeight="true" outlineLevel="0" collapsed="false">
      <c r="B9" s="31" t="s">
        <v>52</v>
      </c>
    </row>
    <row r="11" customFormat="false" ht="24" hidden="false" customHeight="true" outlineLevel="0" collapsed="false">
      <c r="B11" s="30" t="s">
        <v>53</v>
      </c>
    </row>
    <row r="12" customFormat="false" ht="57.75" hidden="false" customHeight="true" outlineLevel="0" collapsed="false">
      <c r="B12" s="31" t="s">
        <v>54</v>
      </c>
    </row>
    <row r="14" customFormat="false" ht="24" hidden="false" customHeight="true" outlineLevel="0" collapsed="false">
      <c r="B14" s="30" t="s">
        <v>55</v>
      </c>
    </row>
    <row r="15" customFormat="false" ht="57.75" hidden="false" customHeight="true" outlineLevel="0" collapsed="false">
      <c r="B15" s="31" t="s">
        <v>56</v>
      </c>
    </row>
    <row r="17" customFormat="false" ht="24" hidden="false" customHeight="true" outlineLevel="0" collapsed="false">
      <c r="B17" s="30" t="s">
        <v>57</v>
      </c>
    </row>
    <row r="18" customFormat="false" ht="57.75" hidden="false" customHeight="true" outlineLevel="0" collapsed="false">
      <c r="B18" s="31" t="s">
        <v>58</v>
      </c>
    </row>
    <row r="20" customFormat="false" ht="24" hidden="false" customHeight="true" outlineLevel="0" collapsed="false">
      <c r="B20" s="30" t="s">
        <v>59</v>
      </c>
    </row>
    <row r="21" customFormat="false" ht="57.75" hidden="false" customHeight="true" outlineLevel="0" collapsed="false">
      <c r="B21" s="31" t="s">
        <v>60</v>
      </c>
    </row>
  </sheetData>
  <mergeCells count="2">
    <mergeCell ref="B2:E2"/>
    <mergeCell ref="B3:E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2026-07-02T16:15:14Z</dcterms:created>
  <dc:creator>openpyxl</dc:creator>
  <dc:description/>
  <dc:language>en-US</dc:language>
  <cp:lastModifiedBy/>
  <dcterms:modified xsi:type="dcterms:W3CDTF">2026-07-02T16:15:14Z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