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figuración" sheetId="2" state="visible" r:id="rId2"/>
    <sheet xmlns:r="http://schemas.openxmlformats.org/officeDocument/2006/relationships" name="Rubros" sheetId="3" state="visible" r:id="rId3"/>
    <sheet xmlns:r="http://schemas.openxmlformats.org/officeDocument/2006/relationships" name="Productos" sheetId="4" state="visible" r:id="rId4"/>
    <sheet xmlns:r="http://schemas.openxmlformats.org/officeDocument/2006/relationships" name="Resumen por rubro" sheetId="5" state="visible" r:id="rId5"/>
    <sheet xmlns:r="http://schemas.openxmlformats.org/officeDocument/2006/relationships" name="Margen y markup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&quot;$&quot;#,##0.00;[Red]-&quot;$&quot;#,##0.00;&quot;-&quot;"/>
    <numFmt numFmtId="166" formatCode="&quot;$&quot;#,##0;[Red]-&quot;$&quot;#,##0;&quot;-&quot;"/>
  </numFmts>
  <fonts count="11">
    <font>
      <name val="Calibri"/>
      <family val="2"/>
      <color theme="1"/>
      <sz val="11"/>
      <scheme val="minor"/>
    </font>
    <font>
      <name val="Arial"/>
      <b val="1"/>
      <color rgb="FFFFAF22"/>
      <sz val="12"/>
    </font>
    <font>
      <name val="Arial"/>
      <b val="1"/>
      <color rgb="FFFFFFFF"/>
      <sz val="15"/>
    </font>
    <font>
      <name val="Arial"/>
      <color rgb="FFFFAF22"/>
      <sz val="10"/>
    </font>
    <font>
      <name val="Arial"/>
      <b val="1"/>
      <color rgb="FF222036"/>
      <sz val="10"/>
    </font>
    <font>
      <name val="Arial"/>
      <color rgb="FF333333"/>
      <sz val="10"/>
    </font>
    <font>
      <name val="Arial"/>
      <color rgb="FF999999"/>
      <sz val="9"/>
    </font>
    <font>
      <name val="Arial"/>
      <b val="1"/>
      <color rgb="FF222036"/>
      <sz val="14"/>
    </font>
    <font>
      <name val="Arial"/>
      <b val="1"/>
      <color rgb="FFFFFFFF"/>
      <sz val="10"/>
    </font>
    <font>
      <name val="Arial"/>
      <color rgb="FF999999"/>
      <sz val="10"/>
    </font>
    <font>
      <name val="Arial"/>
      <b val="1"/>
      <color rgb="FF333333"/>
      <sz val="10"/>
    </font>
  </fonts>
  <fills count="5">
    <fill>
      <patternFill/>
    </fill>
    <fill>
      <patternFill patternType="gray125"/>
    </fill>
    <fill>
      <patternFill patternType="solid">
        <fgColor rgb="FF222036"/>
      </patternFill>
    </fill>
    <fill>
      <patternFill patternType="solid">
        <fgColor rgb="FFFFF3D6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6" fillId="0" borderId="0" applyAlignment="1" pivotButton="0" quotePrefix="0" xfId="0">
      <alignment wrapText="1"/>
    </xf>
    <xf numFmtId="164" fontId="0" fillId="0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4" fontId="5" fillId="4" borderId="1" pivotButton="0" quotePrefix="0" xfId="0"/>
    <xf numFmtId="0" fontId="6" fillId="0" borderId="0" pivotButton="0" quotePrefix="0" xfId="0"/>
    <xf numFmtId="165" fontId="5" fillId="0" borderId="1" pivotButton="0" quotePrefix="0" xfId="0"/>
    <xf numFmtId="165" fontId="5" fillId="4" borderId="1" pivotButton="0" quotePrefix="0" xfId="0"/>
    <xf numFmtId="0" fontId="5" fillId="4" borderId="1" pivotButton="0" quotePrefix="0" xfId="0"/>
    <xf numFmtId="166" fontId="5" fillId="4" borderId="1" pivotButton="0" quotePrefix="0" xfId="0"/>
    <xf numFmtId="0" fontId="9" fillId="0" borderId="0" pivotButton="0" quotePrefix="0" xfId="0"/>
    <xf numFmtId="0" fontId="10" fillId="3" borderId="1" pivotButton="0" quotePrefix="0" xfId="0"/>
    <xf numFmtId="164" fontId="10" fillId="3" borderId="1" pivotButton="0" quotePrefix="0" xfId="0"/>
    <xf numFmtId="166" fontId="10" fillId="3" borderId="1" pivotButton="0" quotePrefix="0" xfId="0"/>
    <xf numFmtId="0" fontId="8" fillId="2" borderId="1" applyAlignment="1" pivotButton="0" quotePrefix="0" xfId="0">
      <alignment horizontal="center" wrapText="1"/>
    </xf>
    <xf numFmtId="9" fontId="5" fillId="0" borderId="1" pivotButton="0" quotePrefix="0" xfId="0"/>
    <xf numFmtId="164" fontId="0" fillId="4" borderId="0" pivotButton="0" quotePrefix="0" xfId="0"/>
  </cellXfs>
  <cellStyles count="1">
    <cellStyle name="Normal" xfId="0" builtinId="0" hidden="0"/>
  </cellStyles>
  <dxfs count="5">
    <dxf>
      <font>
        <b val="1"/>
        <color rgb="FF1D9E75"/>
      </font>
      <fill>
        <patternFill patternType="solid">
          <fgColor rgb="FFD9F2E9"/>
        </patternFill>
      </fill>
    </dxf>
    <dxf>
      <font>
        <b val="1"/>
        <color rgb="FFB57A0B"/>
      </font>
      <fill>
        <patternFill patternType="solid">
          <fgColor rgb="FFFCEFD2"/>
        </patternFill>
      </fill>
    </dxf>
    <dxf>
      <font>
        <b val="1"/>
        <color rgb="FFD85A30"/>
      </font>
      <fill>
        <patternFill patternType="solid">
          <fgColor rgb="FFFADBD0"/>
        </patternFill>
      </fill>
    </dxf>
    <dxf>
      <font>
        <b val="1"/>
        <color rgb="FFB57A0B"/>
      </font>
    </dxf>
    <dxf>
      <font>
        <b val="1"/>
        <color rgb="FF1D9E7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491128654468" TargetMode="External" Id="rId1"/></Relationships>
</file>

<file path=xl/worksheets/sheet1.xml><?xml version="1.0" encoding="utf-8"?>
<worksheet xmlns="http://schemas.openxmlformats.org/spreadsheetml/2006/main">
  <sheetPr>
    <tabColor rgb="00222036"/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22" customHeight="1">
      <c r="B2" s="1" t="inlineStr">
        <is>
          <t>bcnsoft  ·  CENTRO DE RECURSOS</t>
        </is>
      </c>
    </row>
    <row r="3" ht="30" customHeight="1">
      <c r="B3" s="2" t="inlineStr">
        <is>
          <t>Planilla de margen de ganancia por rubro</t>
        </is>
      </c>
    </row>
    <row r="4" ht="18" customHeight="1">
      <c r="B4" s="3" t="inlineStr">
        <is>
          <t>Para almacenes, kioscos, autoservicios y comercios que venden productos de varios rubros</t>
        </is>
      </c>
    </row>
    <row r="6" ht="46" customHeight="1">
      <c r="B6" s="4" t="inlineStr">
        <is>
          <t>Margen y markup no son lo mismo: si a un producto que te cuesta $100 le sumás 30%, lo vendés a $130 y tu margen es 23%, no 30%. Esta planilla te muestra los dos números para cada producto y para cada rubro.</t>
        </is>
      </c>
    </row>
    <row r="7" ht="34" customHeight="1">
      <c r="B7" s="5" t="inlineStr">
        <is>
          <t>Cargás el costo y el precio de tus productos con su rubro, y la planilla calcula el margen, el markup y la ganancia por unidad, te marca qué productos están por debajo del objetivo de su rubro y te sugiere el precio para llegar.</t>
        </is>
      </c>
    </row>
    <row r="9">
      <c r="B9" s="4" t="inlineStr">
        <is>
          <t>CÓMO USARLA</t>
        </is>
      </c>
    </row>
    <row r="10" ht="34" customHeight="1">
      <c r="B10" s="5" t="inlineStr">
        <is>
          <t>1.  En «Configuración», elegí tu condición frente al IVA. Si sos responsable inscripto, cargás costos sin IVA y la planilla le saca el IVA al precio de venta para calcular el margen. Si sos monotributista, cargás el costo total que pagás y el precio final.</t>
        </is>
      </c>
    </row>
    <row r="11" ht="34" customHeight="1">
      <c r="B11" s="5" t="inlineStr">
        <is>
          <t>2.  En «Rubros», poné tus rubros y el margen objetivo de cada uno. Los del ejemplo son solo eso, un ejemplo: cada comercio define los suyos.</t>
        </is>
      </c>
    </row>
    <row r="12" ht="34" customHeight="1">
      <c r="B12" s="5" t="inlineStr">
        <is>
          <t>3.  En «Productos», cargá código, producto, rubro, costo, precio de venta y, si querés, cuántas unidades vendés por mes.</t>
        </is>
      </c>
    </row>
    <row r="13" ht="34" customHeight="1">
      <c r="B13" s="5" t="inlineStr">
        <is>
          <t>4.  La planilla calcula margen, markup, ganancia por unidad y ganancia del mes; marca con color los productos por debajo del objetivo de su rubro y te da el precio sugerido para llegar.</t>
        </is>
      </c>
    </row>
    <row r="14" ht="34" customHeight="1">
      <c r="B14" s="5" t="inlineStr">
        <is>
          <t>5.  En «Resumen por rubro» ves cuántos productos tiene cada rubro, el margen promedio, el margen ponderado por lo que vendés, la ganancia del mes y cuántos productos están bajo objetivo.</t>
        </is>
      </c>
    </row>
    <row r="16">
      <c r="B16" s="4" t="inlineStr">
        <is>
          <t>QUÉ EDITÁS VOS Y QUÉ SE CALCULA SOLO</t>
        </is>
      </c>
    </row>
    <row r="17" ht="30" customHeight="1">
      <c r="B17" s="5" t="inlineStr">
        <is>
          <t>•  Editás: las celdas blancas (condición de IVA, rubros y objetivos, y en cada producto: código, nombre, rubro, alícuota, costo, precio y unidades del mes).</t>
        </is>
      </c>
    </row>
    <row r="18" ht="20" customHeight="1">
      <c r="B18" s="5" t="inlineStr">
        <is>
          <t>•  No toques: las celdas grises con fórmula (margen, markup, ganancias, precio sugerido, estado y el resumen).</t>
        </is>
      </c>
    </row>
    <row r="19" ht="30" customHeight="1">
      <c r="B19" s="5" t="inlineStr">
        <is>
          <t>•  Margen = ganancia ÷ precio de venta. Markup = ganancia ÷ costo. La pestaña «Margen y markup» trae la tabla para pasar de uno a otro.</t>
        </is>
      </c>
    </row>
    <row r="20" ht="30" customHeight="1">
      <c r="B20" s="5" t="inlineStr">
        <is>
          <t>•  Los productos y precios de ejemplo (todos con 21% de IVA) están para que veas cómo funciona. Borralos y cargá los tuyos con la alícuota que corresponda a cada producto (ante la duda, tu contador).</t>
        </is>
      </c>
    </row>
    <row r="22" ht="20" customHeight="1">
      <c r="B22" s="6" t="inlineStr">
        <is>
          <t>Esto te ordena los márgenes hoy.</t>
        </is>
      </c>
    </row>
    <row r="23" ht="34" customHeight="1">
      <c r="B23" s="7" t="inlineStr">
        <is>
          <t>En bcnsoft podés aplicar un aumento por porcentaje a todo un rubro o a un proveedor, y recalcular el precio desde el costo (costo + tu porcentaje) cuando te cambia una lista.</t>
        </is>
      </c>
    </row>
    <row r="24" ht="20" customHeight="1">
      <c r="B24" s="7" t="inlineStr">
        <is>
          <t>¿Lo querés ver con tus productos? Escribinos por WhatsApp: +54 9 11 2865-4468 — te atiende una persona, no un bot.</t>
        </is>
      </c>
    </row>
    <row r="26">
      <c r="B26" s="8" t="inlineStr">
        <is>
          <t>Centro de Recursos bcnsoft · Recurso gratuito para comercios · bcnsoft.com.ar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22036"/>
    <outlinePr summaryBelow="1" summaryRight="1"/>
    <pageSetUpPr/>
  </sheetPr>
  <dimension ref="B1:D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26" customWidth="1" min="3" max="3"/>
    <col width="60" customWidth="1" min="4" max="4"/>
  </cols>
  <sheetData>
    <row r="1">
      <c r="B1" s="9" t="inlineStr">
        <is>
          <t>Configuración</t>
        </is>
      </c>
    </row>
    <row r="3" ht="30" customHeight="1">
      <c r="B3" s="10" t="inlineStr">
        <is>
          <t>Condición frente al IVA</t>
        </is>
      </c>
      <c r="C3" s="11" t="inlineStr">
        <is>
          <t>Responsable inscripto</t>
        </is>
      </c>
      <c r="D3" s="12" t="inlineStr">
        <is>
          <t>Responsable inscripto: costo sin IVA y precio final con IVA. Monotributo: costo total y precio final.</t>
        </is>
      </c>
    </row>
    <row r="4">
      <c r="B4" s="10" t="inlineStr">
        <is>
          <t>Alícuota de IVA por defecto</t>
        </is>
      </c>
      <c r="C4" s="13" t="n">
        <v>0.21</v>
      </c>
    </row>
    <row r="6">
      <c r="B6" s="10" t="inlineStr">
        <is>
          <t>Nombre del comercio (opcional)</t>
        </is>
      </c>
      <c r="C6" s="11" t="inlineStr">
        <is>
          <t>Mi comercio</t>
        </is>
      </c>
    </row>
  </sheetData>
  <dataValidations count="1">
    <dataValidation sqref="C3" showDropDown="0" showInputMessage="0" showErrorMessage="0" allowBlank="0" type="list">
      <formula1>"Responsable inscripto,Monotributo"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22036"/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</cols>
  <sheetData>
    <row r="1" ht="36" customHeight="1">
      <c r="A1" s="14" t="inlineStr">
        <is>
          <t>Rubro</t>
        </is>
      </c>
      <c r="B1" s="14" t="inlineStr">
        <is>
          <t>Margen objetivo</t>
        </is>
      </c>
      <c r="C1" s="14" t="inlineStr">
        <is>
          <t>Markup equivalente</t>
        </is>
      </c>
    </row>
    <row r="2">
      <c r="A2" s="15" t="inlineStr">
        <is>
          <t>Almacén</t>
        </is>
      </c>
      <c r="B2" s="16" t="n">
        <v>0.25</v>
      </c>
      <c r="C2" s="17">
        <f>IF(OR($B2="",N($B2)&gt;=1),"",$B2/(1-$B2))</f>
        <v/>
      </c>
    </row>
    <row r="3">
      <c r="A3" s="15" t="inlineStr">
        <is>
          <t>Bebidas</t>
        </is>
      </c>
      <c r="B3" s="16" t="n">
        <v>0.22</v>
      </c>
      <c r="C3" s="17">
        <f>IF(OR($B3="",N($B3)&gt;=1),"",$B3/(1-$B3))</f>
        <v/>
      </c>
    </row>
    <row r="4">
      <c r="A4" s="15" t="inlineStr">
        <is>
          <t>Lácteos y fiambres</t>
        </is>
      </c>
      <c r="B4" s="16" t="n">
        <v>0.28</v>
      </c>
      <c r="C4" s="17">
        <f>IF(OR($B4="",N($B4)&gt;=1),"",$B4/(1-$B4))</f>
        <v/>
      </c>
    </row>
    <row r="5">
      <c r="A5" s="15" t="inlineStr">
        <is>
          <t>Limpieza</t>
        </is>
      </c>
      <c r="B5" s="16" t="n">
        <v>0.3</v>
      </c>
      <c r="C5" s="17">
        <f>IF(OR($B5="",N($B5)&gt;=1),"",$B5/(1-$B5))</f>
        <v/>
      </c>
    </row>
    <row r="6">
      <c r="A6" s="15" t="inlineStr">
        <is>
          <t>Perfumería</t>
        </is>
      </c>
      <c r="B6" s="16" t="n">
        <v>0.32</v>
      </c>
      <c r="C6" s="17">
        <f>IF(OR($B6="",N($B6)&gt;=1),"",$B6/(1-$B6))</f>
        <v/>
      </c>
    </row>
    <row r="7">
      <c r="A7" s="15" t="inlineStr">
        <is>
          <t>Golosinas</t>
        </is>
      </c>
      <c r="B7" s="16" t="n">
        <v>0.35</v>
      </c>
      <c r="C7" s="17">
        <f>IF(OR($B7="",N($B7)&gt;=1),"",$B7/(1-$B7))</f>
        <v/>
      </c>
    </row>
    <row r="8">
      <c r="A8" s="15" t="n"/>
      <c r="B8" s="16" t="n"/>
      <c r="C8" s="17">
        <f>IF(OR($B8="",N($B8)&gt;=1),"",$B8/(1-$B8))</f>
        <v/>
      </c>
    </row>
    <row r="9">
      <c r="A9" s="15" t="n"/>
      <c r="B9" s="16" t="n"/>
      <c r="C9" s="17">
        <f>IF(OR($B9="",N($B9)&gt;=1),"",$B9/(1-$B9))</f>
        <v/>
      </c>
    </row>
    <row r="10">
      <c r="A10" s="15" t="n"/>
      <c r="B10" s="16" t="n"/>
      <c r="C10" s="17">
        <f>IF(OR($B10="",N($B10)&gt;=1),"",$B10/(1-$B10))</f>
        <v/>
      </c>
    </row>
    <row r="11">
      <c r="A11" s="15" t="n"/>
      <c r="B11" s="16" t="n"/>
      <c r="C11" s="17">
        <f>IF(OR($B11="",N($B11)&gt;=1),"",$B11/(1-$B11))</f>
        <v/>
      </c>
    </row>
    <row r="12">
      <c r="A12" s="15" t="n"/>
      <c r="B12" s="16" t="n"/>
      <c r="C12" s="17">
        <f>IF(OR($B12="",N($B12)&gt;=1),"",$B12/(1-$B12))</f>
        <v/>
      </c>
    </row>
    <row r="13">
      <c r="A13" s="15" t="n"/>
      <c r="B13" s="16" t="n"/>
      <c r="C13" s="17">
        <f>IF(OR($B13="",N($B13)&gt;=1),"",$B13/(1-$B13))</f>
        <v/>
      </c>
    </row>
    <row r="14">
      <c r="A14" s="15" t="n"/>
      <c r="B14" s="16" t="n"/>
      <c r="C14" s="17">
        <f>IF(OR($B14="",N($B14)&gt;=1),"",$B14/(1-$B14))</f>
        <v/>
      </c>
    </row>
    <row r="15">
      <c r="A15" s="15" t="n"/>
      <c r="B15" s="16" t="n"/>
      <c r="C15" s="17">
        <f>IF(OR($B15="",N($B15)&gt;=1),"",$B15/(1-$B15))</f>
        <v/>
      </c>
    </row>
    <row r="16">
      <c r="A16" s="15" t="n"/>
      <c r="B16" s="16" t="n"/>
      <c r="C16" s="17">
        <f>IF(OR($B16="",N($B16)&gt;=1),"",$B16/(1-$B16))</f>
        <v/>
      </c>
    </row>
    <row r="17">
      <c r="A17" s="15" t="n"/>
      <c r="B17" s="16" t="n"/>
      <c r="C17" s="17">
        <f>IF(OR($B17="",N($B17)&gt;=1),"",$B17/(1-$B17))</f>
        <v/>
      </c>
    </row>
    <row r="18">
      <c r="A18" s="15" t="n"/>
      <c r="B18" s="16" t="n"/>
      <c r="C18" s="17">
        <f>IF(OR($B18="",N($B18)&gt;=1),"",$B18/(1-$B18))</f>
        <v/>
      </c>
    </row>
    <row r="19">
      <c r="A19" s="15" t="n"/>
      <c r="B19" s="16" t="n"/>
      <c r="C19" s="17">
        <f>IF(OR($B19="",N($B19)&gt;=1),"",$B19/(1-$B19))</f>
        <v/>
      </c>
    </row>
    <row r="20">
      <c r="A20" s="15" t="n"/>
      <c r="B20" s="16" t="n"/>
      <c r="C20" s="17">
        <f>IF(OR($B20="",N($B20)&gt;=1),"",$B20/(1-$B20))</f>
        <v/>
      </c>
    </row>
    <row r="21">
      <c r="A21" s="15" t="n"/>
      <c r="B21" s="16" t="n"/>
      <c r="C21" s="17">
        <f>IF(OR($B21="",N($B21)&gt;=1),"",$B21/(1-$B21))</f>
        <v/>
      </c>
    </row>
    <row r="22">
      <c r="A22" s="15" t="n"/>
      <c r="B22" s="16" t="n"/>
      <c r="C22" s="17">
        <f>IF(OR($B22="",N($B22)&gt;=1),"",$B22/(1-$B22))</f>
        <v/>
      </c>
    </row>
    <row r="23">
      <c r="A23" s="15" t="n"/>
      <c r="B23" s="16" t="n"/>
      <c r="C23" s="17">
        <f>IF(OR($B23="",N($B23)&gt;=1),"",$B23/(1-$B23))</f>
        <v/>
      </c>
    </row>
    <row r="24">
      <c r="A24" s="15" t="n"/>
      <c r="B24" s="16" t="n"/>
      <c r="C24" s="17">
        <f>IF(OR($B24="",N($B24)&gt;=1),"",$B24/(1-$B24))</f>
        <v/>
      </c>
    </row>
    <row r="25">
      <c r="A25" s="15" t="n"/>
      <c r="B25" s="16" t="n"/>
      <c r="C25" s="17">
        <f>IF(OR($B25="",N($B25)&gt;=1),"",$B25/(1-$B25))</f>
        <v/>
      </c>
    </row>
    <row r="26">
      <c r="A26" s="15" t="n"/>
      <c r="B26" s="16" t="n"/>
      <c r="C26" s="17">
        <f>IF(OR($B26="",N($B26)&gt;=1),"",$B26/(1-$B26))</f>
        <v/>
      </c>
    </row>
    <row r="27">
      <c r="A27" s="15" t="n"/>
      <c r="B27" s="16" t="n"/>
      <c r="C27" s="17">
        <f>IF(OR($B27="",N($B27)&gt;=1),"",$B27/(1-$B27))</f>
        <v/>
      </c>
    </row>
    <row r="28">
      <c r="A28" s="15" t="n"/>
      <c r="B28" s="16" t="n"/>
      <c r="C28" s="17">
        <f>IF(OR($B28="",N($B28)&gt;=1),"",$B28/(1-$B28))</f>
        <v/>
      </c>
    </row>
    <row r="29">
      <c r="A29" s="15" t="n"/>
      <c r="B29" s="16" t="n"/>
      <c r="C29" s="17">
        <f>IF(OR($B29="",N($B29)&gt;=1),"",$B29/(1-$B29))</f>
        <v/>
      </c>
    </row>
    <row r="30">
      <c r="A30" s="15" t="n"/>
      <c r="B30" s="16" t="n"/>
      <c r="C30" s="17">
        <f>IF(OR($B30="",N($B30)&gt;=1),"",$B30/(1-$B30))</f>
        <v/>
      </c>
    </row>
    <row r="31">
      <c r="A31" s="15" t="n"/>
      <c r="B31" s="16" t="n"/>
      <c r="C31" s="17">
        <f>IF(OR($B31="",N($B31)&gt;=1),"",$B31/(1-$B31))</f>
        <v/>
      </c>
    </row>
    <row r="33">
      <c r="A33" s="18" t="inlineStr">
        <is>
          <t>Los objetivos son de ejemplo. Poné los de tu comercio.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AF22"/>
    <outlinePr summaryBelow="1" summaryRight="1"/>
    <pageSetUpPr/>
  </sheetPr>
  <dimension ref="A1:P10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8" customWidth="1" min="3" max="3"/>
    <col width="9" customWidth="1" min="4" max="4"/>
    <col width="13" customWidth="1" min="5" max="5"/>
    <col width="14" customWidth="1" min="6" max="6"/>
    <col width="10" customWidth="1" min="7" max="7"/>
    <col width="13" customWidth="1" min="8" max="8"/>
    <col width="13" customWidth="1" min="9" max="9"/>
    <col width="9" customWidth="1" min="10" max="10"/>
    <col width="9" customWidth="1" min="11" max="11"/>
    <col width="10" customWidth="1" min="12" max="12"/>
    <col width="15" customWidth="1" min="13" max="13"/>
    <col width="15" customWidth="1" min="14" max="14"/>
    <col width="15" customWidth="1" min="15" max="15"/>
    <col width="15" customWidth="1" min="16" max="16"/>
  </cols>
  <sheetData>
    <row r="1" ht="48" customHeight="1">
      <c r="A1" s="14" t="inlineStr">
        <is>
          <t>Código</t>
        </is>
      </c>
      <c r="B1" s="14" t="inlineStr">
        <is>
          <t>Producto</t>
        </is>
      </c>
      <c r="C1" s="14" t="inlineStr">
        <is>
          <t>Rubro</t>
        </is>
      </c>
      <c r="D1" s="14" t="inlineStr">
        <is>
          <t>Alícuota IVA</t>
        </is>
      </c>
      <c r="E1" s="14" t="inlineStr">
        <is>
          <t>Costo</t>
        </is>
      </c>
      <c r="F1" s="14" t="inlineStr">
        <is>
          <t>Precio de venta (final)</t>
        </is>
      </c>
      <c r="G1" s="14" t="inlineStr">
        <is>
          <t>Unidades por mes</t>
        </is>
      </c>
      <c r="H1" s="14" t="inlineStr">
        <is>
          <t>Precio sin IVA</t>
        </is>
      </c>
      <c r="I1" s="14" t="inlineStr">
        <is>
          <t>Ganancia por unidad</t>
        </is>
      </c>
      <c r="J1" s="14" t="inlineStr">
        <is>
          <t>Margen</t>
        </is>
      </c>
      <c r="K1" s="14" t="inlineStr">
        <is>
          <t>Markup</t>
        </is>
      </c>
      <c r="L1" s="14" t="inlineStr">
        <is>
          <t>Objetivo del rubro</t>
        </is>
      </c>
      <c r="M1" s="14" t="inlineStr">
        <is>
          <t>Estado</t>
        </is>
      </c>
      <c r="N1" s="14" t="inlineStr">
        <is>
          <t>Precio sugerido (final)</t>
        </is>
      </c>
      <c r="O1" s="14" t="inlineStr">
        <is>
          <t>Ganancia del mes</t>
        </is>
      </c>
      <c r="P1" s="14" t="inlineStr">
        <is>
          <t>Ventas del mes (sin IVA)</t>
        </is>
      </c>
    </row>
    <row r="2">
      <c r="A2" s="15" t="inlineStr">
        <is>
          <t>A-01</t>
        </is>
      </c>
      <c r="B2" s="15" t="inlineStr">
        <is>
          <t>Arroz largo fino 1 kg</t>
        </is>
      </c>
      <c r="C2" s="15" t="inlineStr">
        <is>
          <t>Almacén</t>
        </is>
      </c>
      <c r="D2" s="16" t="n">
        <v>0.21</v>
      </c>
      <c r="E2" s="19" t="n">
        <v>1180</v>
      </c>
      <c r="F2" s="19" t="n">
        <v>1690</v>
      </c>
      <c r="G2" s="15" t="n">
        <v>120</v>
      </c>
      <c r="H2" s="20">
        <f>IF($F2="","",IF(Configuración!$C$3="Responsable inscripto",$F2/(1+IF($D2="",Configuración!$C$4,$D2)),$F2))</f>
        <v/>
      </c>
      <c r="I2" s="20">
        <f>IF(OR($E2="",$H2=""),"",$H2-$E2)</f>
        <v/>
      </c>
      <c r="J2" s="17">
        <f>IF(OR($I2="",N($H2)=0),"",$I2/$H2)</f>
        <v/>
      </c>
      <c r="K2" s="17">
        <f>IF(OR($I2="",N($E2)=0),"",$I2/$E2)</f>
        <v/>
      </c>
      <c r="L2" s="17">
        <f>IF($C2="","",IFERROR(INDEX(Rubros!$B$2:$B$31,MATCH($C2,Rubros!$A$2:$A$31,0)),""))</f>
        <v/>
      </c>
      <c r="M2" s="21">
        <f>IF($J2="","",IF($J2&lt;0,"Pierde plata",IF($L2="","Sin objetivo",IF($J2&gt;=$L2,"OK","Bajo objetivo"))))</f>
        <v/>
      </c>
      <c r="N2" s="20">
        <f>IF(OR($E2="",$L2="",N($L2)&gt;=1),"",ROUNDUP($E2/(1-$L2)*IF(Configuración!$C$3="Responsable inscripto",1+IF($D2="",Configuración!$C$4,$D2),1),0))</f>
        <v/>
      </c>
      <c r="O2" s="22">
        <f>IF(OR($I2="",$G2=""),"",$I2*$G2)</f>
        <v/>
      </c>
      <c r="P2" s="22">
        <f>IF(OR($H2="",$G2=""),"",$H2*$G2)</f>
        <v/>
      </c>
    </row>
    <row r="3">
      <c r="A3" s="15" t="inlineStr">
        <is>
          <t>A-02</t>
        </is>
      </c>
      <c r="B3" s="15" t="inlineStr">
        <is>
          <t>Fideos secos 500 g</t>
        </is>
      </c>
      <c r="C3" s="15" t="inlineStr">
        <is>
          <t>Almacén</t>
        </is>
      </c>
      <c r="D3" s="16" t="n">
        <v>0.21</v>
      </c>
      <c r="E3" s="19" t="n">
        <v>760</v>
      </c>
      <c r="F3" s="19" t="n">
        <v>1290</v>
      </c>
      <c r="G3" s="15" t="n">
        <v>160</v>
      </c>
      <c r="H3" s="20">
        <f>IF($F3="","",IF(Configuración!$C$3="Responsable inscripto",$F3/(1+IF($D3="",Configuración!$C$4,$D3)),$F3))</f>
        <v/>
      </c>
      <c r="I3" s="20">
        <f>IF(OR($E3="",$H3=""),"",$H3-$E3)</f>
        <v/>
      </c>
      <c r="J3" s="17">
        <f>IF(OR($I3="",N($H3)=0),"",$I3/$H3)</f>
        <v/>
      </c>
      <c r="K3" s="17">
        <f>IF(OR($I3="",N($E3)=0),"",$I3/$E3)</f>
        <v/>
      </c>
      <c r="L3" s="17">
        <f>IF($C3="","",IFERROR(INDEX(Rubros!$B$2:$B$31,MATCH($C3,Rubros!$A$2:$A$31,0)),""))</f>
        <v/>
      </c>
      <c r="M3" s="21">
        <f>IF($J3="","",IF($J3&lt;0,"Pierde plata",IF($L3="","Sin objetivo",IF($J3&gt;=$L3,"OK","Bajo objetivo"))))</f>
        <v/>
      </c>
      <c r="N3" s="20">
        <f>IF(OR($E3="",$L3="",N($L3)&gt;=1),"",ROUNDUP($E3/(1-$L3)*IF(Configuración!$C$3="Responsable inscripto",1+IF($D3="",Configuración!$C$4,$D3),1),0))</f>
        <v/>
      </c>
      <c r="O3" s="22">
        <f>IF(OR($I3="",$G3=""),"",$I3*$G3)</f>
        <v/>
      </c>
      <c r="P3" s="22">
        <f>IF(OR($H3="",$G3=""),"",$H3*$G3)</f>
        <v/>
      </c>
    </row>
    <row r="4">
      <c r="A4" s="15" t="inlineStr">
        <is>
          <t>A-03</t>
        </is>
      </c>
      <c r="B4" s="15" t="inlineStr">
        <is>
          <t>Aceite de girasol 1,5 L</t>
        </is>
      </c>
      <c r="C4" s="15" t="inlineStr">
        <is>
          <t>Almacén</t>
        </is>
      </c>
      <c r="D4" s="16" t="n">
        <v>0.21</v>
      </c>
      <c r="E4" s="19" t="n">
        <v>2600</v>
      </c>
      <c r="F4" s="19" t="n">
        <v>3490</v>
      </c>
      <c r="G4" s="15" t="n">
        <v>90</v>
      </c>
      <c r="H4" s="20">
        <f>IF($F4="","",IF(Configuración!$C$3="Responsable inscripto",$F4/(1+IF($D4="",Configuración!$C$4,$D4)),$F4))</f>
        <v/>
      </c>
      <c r="I4" s="20">
        <f>IF(OR($E4="",$H4=""),"",$H4-$E4)</f>
        <v/>
      </c>
      <c r="J4" s="17">
        <f>IF(OR($I4="",N($H4)=0),"",$I4/$H4)</f>
        <v/>
      </c>
      <c r="K4" s="17">
        <f>IF(OR($I4="",N($E4)=0),"",$I4/$E4)</f>
        <v/>
      </c>
      <c r="L4" s="17">
        <f>IF($C4="","",IFERROR(INDEX(Rubros!$B$2:$B$31,MATCH($C4,Rubros!$A$2:$A$31,0)),""))</f>
        <v/>
      </c>
      <c r="M4" s="21">
        <f>IF($J4="","",IF($J4&lt;0,"Pierde plata",IF($L4="","Sin objetivo",IF($J4&gt;=$L4,"OK","Bajo objetivo"))))</f>
        <v/>
      </c>
      <c r="N4" s="20">
        <f>IF(OR($E4="",$L4="",N($L4)&gt;=1),"",ROUNDUP($E4/(1-$L4)*IF(Configuración!$C$3="Responsable inscripto",1+IF($D4="",Configuración!$C$4,$D4),1),0))</f>
        <v/>
      </c>
      <c r="O4" s="22">
        <f>IF(OR($I4="",$G4=""),"",$I4*$G4)</f>
        <v/>
      </c>
      <c r="P4" s="22">
        <f>IF(OR($H4="",$G4=""),"",$H4*$G4)</f>
        <v/>
      </c>
    </row>
    <row r="5">
      <c r="A5" s="15" t="inlineStr">
        <is>
          <t>B-01</t>
        </is>
      </c>
      <c r="B5" s="15" t="inlineStr">
        <is>
          <t>Gaseosa cola 2,25 L</t>
        </is>
      </c>
      <c r="C5" s="15" t="inlineStr">
        <is>
          <t>Bebidas</t>
        </is>
      </c>
      <c r="D5" s="16" t="n">
        <v>0.21</v>
      </c>
      <c r="E5" s="19" t="n">
        <v>2050</v>
      </c>
      <c r="F5" s="19" t="n">
        <v>3200</v>
      </c>
      <c r="G5" s="15" t="n">
        <v>200</v>
      </c>
      <c r="H5" s="20">
        <f>IF($F5="","",IF(Configuración!$C$3="Responsable inscripto",$F5/(1+IF($D5="",Configuración!$C$4,$D5)),$F5))</f>
        <v/>
      </c>
      <c r="I5" s="20">
        <f>IF(OR($E5="",$H5=""),"",$H5-$E5)</f>
        <v/>
      </c>
      <c r="J5" s="17">
        <f>IF(OR($I5="",N($H5)=0),"",$I5/$H5)</f>
        <v/>
      </c>
      <c r="K5" s="17">
        <f>IF(OR($I5="",N($E5)=0),"",$I5/$E5)</f>
        <v/>
      </c>
      <c r="L5" s="17">
        <f>IF($C5="","",IFERROR(INDEX(Rubros!$B$2:$B$31,MATCH($C5,Rubros!$A$2:$A$31,0)),""))</f>
        <v/>
      </c>
      <c r="M5" s="21">
        <f>IF($J5="","",IF($J5&lt;0,"Pierde plata",IF($L5="","Sin objetivo",IF($J5&gt;=$L5,"OK","Bajo objetivo"))))</f>
        <v/>
      </c>
      <c r="N5" s="20">
        <f>IF(OR($E5="",$L5="",N($L5)&gt;=1),"",ROUNDUP($E5/(1-$L5)*IF(Configuración!$C$3="Responsable inscripto",1+IF($D5="",Configuración!$C$4,$D5),1),0))</f>
        <v/>
      </c>
      <c r="O5" s="22">
        <f>IF(OR($I5="",$G5=""),"",$I5*$G5)</f>
        <v/>
      </c>
      <c r="P5" s="22">
        <f>IF(OR($H5="",$G5=""),"",$H5*$G5)</f>
        <v/>
      </c>
    </row>
    <row r="6">
      <c r="A6" s="15" t="inlineStr">
        <is>
          <t>B-02</t>
        </is>
      </c>
      <c r="B6" s="15" t="inlineStr">
        <is>
          <t>Agua mineral 2 L</t>
        </is>
      </c>
      <c r="C6" s="15" t="inlineStr">
        <is>
          <t>Bebidas</t>
        </is>
      </c>
      <c r="D6" s="16" t="n">
        <v>0.21</v>
      </c>
      <c r="E6" s="19" t="n">
        <v>780</v>
      </c>
      <c r="F6" s="19" t="n">
        <v>1100</v>
      </c>
      <c r="G6" s="15" t="n">
        <v>180</v>
      </c>
      <c r="H6" s="20">
        <f>IF($F6="","",IF(Configuración!$C$3="Responsable inscripto",$F6/(1+IF($D6="",Configuración!$C$4,$D6)),$F6))</f>
        <v/>
      </c>
      <c r="I6" s="20">
        <f>IF(OR($E6="",$H6=""),"",$H6-$E6)</f>
        <v/>
      </c>
      <c r="J6" s="17">
        <f>IF(OR($I6="",N($H6)=0),"",$I6/$H6)</f>
        <v/>
      </c>
      <c r="K6" s="17">
        <f>IF(OR($I6="",N($E6)=0),"",$I6/$E6)</f>
        <v/>
      </c>
      <c r="L6" s="17">
        <f>IF($C6="","",IFERROR(INDEX(Rubros!$B$2:$B$31,MATCH($C6,Rubros!$A$2:$A$31,0)),""))</f>
        <v/>
      </c>
      <c r="M6" s="21">
        <f>IF($J6="","",IF($J6&lt;0,"Pierde plata",IF($L6="","Sin objetivo",IF($J6&gt;=$L6,"OK","Bajo objetivo"))))</f>
        <v/>
      </c>
      <c r="N6" s="20">
        <f>IF(OR($E6="",$L6="",N($L6)&gt;=1),"",ROUNDUP($E6/(1-$L6)*IF(Configuración!$C$3="Responsable inscripto",1+IF($D6="",Configuración!$C$4,$D6),1),0))</f>
        <v/>
      </c>
      <c r="O6" s="22">
        <f>IF(OR($I6="",$G6=""),"",$I6*$G6)</f>
        <v/>
      </c>
      <c r="P6" s="22">
        <f>IF(OR($H6="",$G6=""),"",$H6*$G6)</f>
        <v/>
      </c>
    </row>
    <row r="7">
      <c r="A7" s="15" t="inlineStr">
        <is>
          <t>L-01</t>
        </is>
      </c>
      <c r="B7" s="15" t="inlineStr">
        <is>
          <t>Queso cremoso x kg</t>
        </is>
      </c>
      <c r="C7" s="15" t="inlineStr">
        <is>
          <t>Lácteos y fiambres</t>
        </is>
      </c>
      <c r="D7" s="16" t="n">
        <v>0.21</v>
      </c>
      <c r="E7" s="19" t="n">
        <v>7600</v>
      </c>
      <c r="F7" s="19" t="n">
        <v>13200</v>
      </c>
      <c r="G7" s="15" t="n">
        <v>40</v>
      </c>
      <c r="H7" s="20">
        <f>IF($F7="","",IF(Configuración!$C$3="Responsable inscripto",$F7/(1+IF($D7="",Configuración!$C$4,$D7)),$F7))</f>
        <v/>
      </c>
      <c r="I7" s="20">
        <f>IF(OR($E7="",$H7=""),"",$H7-$E7)</f>
        <v/>
      </c>
      <c r="J7" s="17">
        <f>IF(OR($I7="",N($H7)=0),"",$I7/$H7)</f>
        <v/>
      </c>
      <c r="K7" s="17">
        <f>IF(OR($I7="",N($E7)=0),"",$I7/$E7)</f>
        <v/>
      </c>
      <c r="L7" s="17">
        <f>IF($C7="","",IFERROR(INDEX(Rubros!$B$2:$B$31,MATCH($C7,Rubros!$A$2:$A$31,0)),""))</f>
        <v/>
      </c>
      <c r="M7" s="21">
        <f>IF($J7="","",IF($J7&lt;0,"Pierde plata",IF($L7="","Sin objetivo",IF($J7&gt;=$L7,"OK","Bajo objetivo"))))</f>
        <v/>
      </c>
      <c r="N7" s="20">
        <f>IF(OR($E7="",$L7="",N($L7)&gt;=1),"",ROUNDUP($E7/(1-$L7)*IF(Configuración!$C$3="Responsable inscripto",1+IF($D7="",Configuración!$C$4,$D7),1),0))</f>
        <v/>
      </c>
      <c r="O7" s="22">
        <f>IF(OR($I7="",$G7=""),"",$I7*$G7)</f>
        <v/>
      </c>
      <c r="P7" s="22">
        <f>IF(OR($H7="",$G7=""),"",$H7*$G7)</f>
        <v/>
      </c>
    </row>
    <row r="8">
      <c r="A8" s="15" t="inlineStr">
        <is>
          <t>L-02</t>
        </is>
      </c>
      <c r="B8" s="15" t="inlineStr">
        <is>
          <t>Leche entera 1 L</t>
        </is>
      </c>
      <c r="C8" s="15" t="inlineStr">
        <is>
          <t>Lácteos y fiambres</t>
        </is>
      </c>
      <c r="D8" s="16" t="n">
        <v>0.21</v>
      </c>
      <c r="E8" s="19" t="n">
        <v>1050</v>
      </c>
      <c r="F8" s="19" t="n">
        <v>1400</v>
      </c>
      <c r="G8" s="15" t="n">
        <v>220</v>
      </c>
      <c r="H8" s="20">
        <f>IF($F8="","",IF(Configuración!$C$3="Responsable inscripto",$F8/(1+IF($D8="",Configuración!$C$4,$D8)),$F8))</f>
        <v/>
      </c>
      <c r="I8" s="20">
        <f>IF(OR($E8="",$H8=""),"",$H8-$E8)</f>
        <v/>
      </c>
      <c r="J8" s="17">
        <f>IF(OR($I8="",N($H8)=0),"",$I8/$H8)</f>
        <v/>
      </c>
      <c r="K8" s="17">
        <f>IF(OR($I8="",N($E8)=0),"",$I8/$E8)</f>
        <v/>
      </c>
      <c r="L8" s="17">
        <f>IF($C8="","",IFERROR(INDEX(Rubros!$B$2:$B$31,MATCH($C8,Rubros!$A$2:$A$31,0)),""))</f>
        <v/>
      </c>
      <c r="M8" s="21">
        <f>IF($J8="","",IF($J8&lt;0,"Pierde plata",IF($L8="","Sin objetivo",IF($J8&gt;=$L8,"OK","Bajo objetivo"))))</f>
        <v/>
      </c>
      <c r="N8" s="20">
        <f>IF(OR($E8="",$L8="",N($L8)&gt;=1),"",ROUNDUP($E8/(1-$L8)*IF(Configuración!$C$3="Responsable inscripto",1+IF($D8="",Configuración!$C$4,$D8),1),0))</f>
        <v/>
      </c>
      <c r="O8" s="22">
        <f>IF(OR($I8="",$G8=""),"",$I8*$G8)</f>
        <v/>
      </c>
      <c r="P8" s="22">
        <f>IF(OR($H8="",$G8=""),"",$H8*$G8)</f>
        <v/>
      </c>
    </row>
    <row r="9">
      <c r="A9" s="15" t="inlineStr">
        <is>
          <t>Z-01</t>
        </is>
      </c>
      <c r="B9" s="15" t="inlineStr">
        <is>
          <t>Lavandina 1 L</t>
        </is>
      </c>
      <c r="C9" s="15" t="inlineStr">
        <is>
          <t>Limpieza</t>
        </is>
      </c>
      <c r="D9" s="16" t="n">
        <v>0.21</v>
      </c>
      <c r="E9" s="19" t="n">
        <v>820</v>
      </c>
      <c r="F9" s="19" t="n">
        <v>1490</v>
      </c>
      <c r="G9" s="15" t="n">
        <v>70</v>
      </c>
      <c r="H9" s="20">
        <f>IF($F9="","",IF(Configuración!$C$3="Responsable inscripto",$F9/(1+IF($D9="",Configuración!$C$4,$D9)),$F9))</f>
        <v/>
      </c>
      <c r="I9" s="20">
        <f>IF(OR($E9="",$H9=""),"",$H9-$E9)</f>
        <v/>
      </c>
      <c r="J9" s="17">
        <f>IF(OR($I9="",N($H9)=0),"",$I9/$H9)</f>
        <v/>
      </c>
      <c r="K9" s="17">
        <f>IF(OR($I9="",N($E9)=0),"",$I9/$E9)</f>
        <v/>
      </c>
      <c r="L9" s="17">
        <f>IF($C9="","",IFERROR(INDEX(Rubros!$B$2:$B$31,MATCH($C9,Rubros!$A$2:$A$31,0)),""))</f>
        <v/>
      </c>
      <c r="M9" s="21">
        <f>IF($J9="","",IF($J9&lt;0,"Pierde plata",IF($L9="","Sin objetivo",IF($J9&gt;=$L9,"OK","Bajo objetivo"))))</f>
        <v/>
      </c>
      <c r="N9" s="20">
        <f>IF(OR($E9="",$L9="",N($L9)&gt;=1),"",ROUNDUP($E9/(1-$L9)*IF(Configuración!$C$3="Responsable inscripto",1+IF($D9="",Configuración!$C$4,$D9),1),0))</f>
        <v/>
      </c>
      <c r="O9" s="22">
        <f>IF(OR($I9="",$G9=""),"",$I9*$G9)</f>
        <v/>
      </c>
      <c r="P9" s="22">
        <f>IF(OR($H9="",$G9=""),"",$H9*$G9)</f>
        <v/>
      </c>
    </row>
    <row r="10">
      <c r="A10" s="15" t="inlineStr">
        <is>
          <t>Z-02</t>
        </is>
      </c>
      <c r="B10" s="15" t="inlineStr">
        <is>
          <t>Detergente 750 ml</t>
        </is>
      </c>
      <c r="C10" s="15" t="inlineStr">
        <is>
          <t>Limpieza</t>
        </is>
      </c>
      <c r="D10" s="16" t="n">
        <v>0.21</v>
      </c>
      <c r="E10" s="19" t="n">
        <v>1300</v>
      </c>
      <c r="F10" s="19" t="n">
        <v>2350</v>
      </c>
      <c r="G10" s="15" t="n">
        <v>60</v>
      </c>
      <c r="H10" s="20">
        <f>IF($F10="","",IF(Configuración!$C$3="Responsable inscripto",$F10/(1+IF($D10="",Configuración!$C$4,$D10)),$F10))</f>
        <v/>
      </c>
      <c r="I10" s="20">
        <f>IF(OR($E10="",$H10=""),"",$H10-$E10)</f>
        <v/>
      </c>
      <c r="J10" s="17">
        <f>IF(OR($I10="",N($H10)=0),"",$I10/$H10)</f>
        <v/>
      </c>
      <c r="K10" s="17">
        <f>IF(OR($I10="",N($E10)=0),"",$I10/$E10)</f>
        <v/>
      </c>
      <c r="L10" s="17">
        <f>IF($C10="","",IFERROR(INDEX(Rubros!$B$2:$B$31,MATCH($C10,Rubros!$A$2:$A$31,0)),""))</f>
        <v/>
      </c>
      <c r="M10" s="21">
        <f>IF($J10="","",IF($J10&lt;0,"Pierde plata",IF($L10="","Sin objetivo",IF($J10&gt;=$L10,"OK","Bajo objetivo"))))</f>
        <v/>
      </c>
      <c r="N10" s="20">
        <f>IF(OR($E10="",$L10="",N($L10)&gt;=1),"",ROUNDUP($E10/(1-$L10)*IF(Configuración!$C$3="Responsable inscripto",1+IF($D10="",Configuración!$C$4,$D10),1),0))</f>
        <v/>
      </c>
      <c r="O10" s="22">
        <f>IF(OR($I10="",$G10=""),"",$I10*$G10)</f>
        <v/>
      </c>
      <c r="P10" s="22">
        <f>IF(OR($H10="",$G10=""),"",$H10*$G10)</f>
        <v/>
      </c>
    </row>
    <row r="11">
      <c r="A11" s="15" t="inlineStr">
        <is>
          <t>P-01</t>
        </is>
      </c>
      <c r="B11" s="15" t="inlineStr">
        <is>
          <t>Shampoo 400 ml</t>
        </is>
      </c>
      <c r="C11" s="15" t="inlineStr">
        <is>
          <t>Perfumería</t>
        </is>
      </c>
      <c r="D11" s="16" t="n">
        <v>0.21</v>
      </c>
      <c r="E11" s="19" t="n">
        <v>2900</v>
      </c>
      <c r="F11" s="19" t="n">
        <v>5200</v>
      </c>
      <c r="G11" s="15" t="n">
        <v>25</v>
      </c>
      <c r="H11" s="20">
        <f>IF($F11="","",IF(Configuración!$C$3="Responsable inscripto",$F11/(1+IF($D11="",Configuración!$C$4,$D11)),$F11))</f>
        <v/>
      </c>
      <c r="I11" s="20">
        <f>IF(OR($E11="",$H11=""),"",$H11-$E11)</f>
        <v/>
      </c>
      <c r="J11" s="17">
        <f>IF(OR($I11="",N($H11)=0),"",$I11/$H11)</f>
        <v/>
      </c>
      <c r="K11" s="17">
        <f>IF(OR($I11="",N($E11)=0),"",$I11/$E11)</f>
        <v/>
      </c>
      <c r="L11" s="17">
        <f>IF($C11="","",IFERROR(INDEX(Rubros!$B$2:$B$31,MATCH($C11,Rubros!$A$2:$A$31,0)),""))</f>
        <v/>
      </c>
      <c r="M11" s="21">
        <f>IF($J11="","",IF($J11&lt;0,"Pierde plata",IF($L11="","Sin objetivo",IF($J11&gt;=$L11,"OK","Bajo objetivo"))))</f>
        <v/>
      </c>
      <c r="N11" s="20">
        <f>IF(OR($E11="",$L11="",N($L11)&gt;=1),"",ROUNDUP($E11/(1-$L11)*IF(Configuración!$C$3="Responsable inscripto",1+IF($D11="",Configuración!$C$4,$D11),1),0))</f>
        <v/>
      </c>
      <c r="O11" s="22">
        <f>IF(OR($I11="",$G11=""),"",$I11*$G11)</f>
        <v/>
      </c>
      <c r="P11" s="22">
        <f>IF(OR($H11="",$G11=""),"",$H11*$G11)</f>
        <v/>
      </c>
    </row>
    <row r="12">
      <c r="A12" s="15" t="inlineStr">
        <is>
          <t>G-01</t>
        </is>
      </c>
      <c r="B12" s="15" t="inlineStr">
        <is>
          <t>Alfajor triple</t>
        </is>
      </c>
      <c r="C12" s="15" t="inlineStr">
        <is>
          <t>Golosinas</t>
        </is>
      </c>
      <c r="D12" s="16" t="n">
        <v>0.21</v>
      </c>
      <c r="E12" s="19" t="n">
        <v>520</v>
      </c>
      <c r="F12" s="19" t="n">
        <v>1000</v>
      </c>
      <c r="G12" s="15" t="n">
        <v>300</v>
      </c>
      <c r="H12" s="20">
        <f>IF($F12="","",IF(Configuración!$C$3="Responsable inscripto",$F12/(1+IF($D12="",Configuración!$C$4,$D12)),$F12))</f>
        <v/>
      </c>
      <c r="I12" s="20">
        <f>IF(OR($E12="",$H12=""),"",$H12-$E12)</f>
        <v/>
      </c>
      <c r="J12" s="17">
        <f>IF(OR($I12="",N($H12)=0),"",$I12/$H12)</f>
        <v/>
      </c>
      <c r="K12" s="17">
        <f>IF(OR($I12="",N($E12)=0),"",$I12/$E12)</f>
        <v/>
      </c>
      <c r="L12" s="17">
        <f>IF($C12="","",IFERROR(INDEX(Rubros!$B$2:$B$31,MATCH($C12,Rubros!$A$2:$A$31,0)),""))</f>
        <v/>
      </c>
      <c r="M12" s="21">
        <f>IF($J12="","",IF($J12&lt;0,"Pierde plata",IF($L12="","Sin objetivo",IF($J12&gt;=$L12,"OK","Bajo objetivo"))))</f>
        <v/>
      </c>
      <c r="N12" s="20">
        <f>IF(OR($E12="",$L12="",N($L12)&gt;=1),"",ROUNDUP($E12/(1-$L12)*IF(Configuración!$C$3="Responsable inscripto",1+IF($D12="",Configuración!$C$4,$D12),1),0))</f>
        <v/>
      </c>
      <c r="O12" s="22">
        <f>IF(OR($I12="",$G12=""),"",$I12*$G12)</f>
        <v/>
      </c>
      <c r="P12" s="22">
        <f>IF(OR($H12="",$G12=""),"",$H12*$G12)</f>
        <v/>
      </c>
    </row>
    <row r="13">
      <c r="A13" s="15" t="inlineStr">
        <is>
          <t>G-02</t>
        </is>
      </c>
      <c r="B13" s="15" t="inlineStr">
        <is>
          <t>Chicles x 10</t>
        </is>
      </c>
      <c r="C13" s="15" t="inlineStr">
        <is>
          <t>Golosinas</t>
        </is>
      </c>
      <c r="D13" s="16" t="n">
        <v>0.21</v>
      </c>
      <c r="E13" s="19" t="n">
        <v>300</v>
      </c>
      <c r="F13" s="19" t="n">
        <v>600</v>
      </c>
      <c r="G13" s="15" t="n">
        <v>150</v>
      </c>
      <c r="H13" s="20">
        <f>IF($F13="","",IF(Configuración!$C$3="Responsable inscripto",$F13/(1+IF($D13="",Configuración!$C$4,$D13)),$F13))</f>
        <v/>
      </c>
      <c r="I13" s="20">
        <f>IF(OR($E13="",$H13=""),"",$H13-$E13)</f>
        <v/>
      </c>
      <c r="J13" s="17">
        <f>IF(OR($I13="",N($H13)=0),"",$I13/$H13)</f>
        <v/>
      </c>
      <c r="K13" s="17">
        <f>IF(OR($I13="",N($E13)=0),"",$I13/$E13)</f>
        <v/>
      </c>
      <c r="L13" s="17">
        <f>IF($C13="","",IFERROR(INDEX(Rubros!$B$2:$B$31,MATCH($C13,Rubros!$A$2:$A$31,0)),""))</f>
        <v/>
      </c>
      <c r="M13" s="21">
        <f>IF($J13="","",IF($J13&lt;0,"Pierde plata",IF($L13="","Sin objetivo",IF($J13&gt;=$L13,"OK","Bajo objetivo"))))</f>
        <v/>
      </c>
      <c r="N13" s="20">
        <f>IF(OR($E13="",$L13="",N($L13)&gt;=1),"",ROUNDUP($E13/(1-$L13)*IF(Configuración!$C$3="Responsable inscripto",1+IF($D13="",Configuración!$C$4,$D13),1),0))</f>
        <v/>
      </c>
      <c r="O13" s="22">
        <f>IF(OR($I13="",$G13=""),"",$I13*$G13)</f>
        <v/>
      </c>
      <c r="P13" s="22">
        <f>IF(OR($H13="",$G13=""),"",$H13*$G13)</f>
        <v/>
      </c>
    </row>
    <row r="14">
      <c r="A14" s="15" t="n"/>
      <c r="B14" s="15" t="n"/>
      <c r="C14" s="15" t="n"/>
      <c r="D14" s="16" t="n"/>
      <c r="E14" s="19" t="n"/>
      <c r="F14" s="19" t="n"/>
      <c r="G14" s="15" t="n"/>
      <c r="H14" s="20">
        <f>IF($F14="","",IF(Configuración!$C$3="Responsable inscripto",$F14/(1+IF($D14="",Configuración!$C$4,$D14)),$F14))</f>
        <v/>
      </c>
      <c r="I14" s="20">
        <f>IF(OR($E14="",$H14=""),"",$H14-$E14)</f>
        <v/>
      </c>
      <c r="J14" s="17">
        <f>IF(OR($I14="",N($H14)=0),"",$I14/$H14)</f>
        <v/>
      </c>
      <c r="K14" s="17">
        <f>IF(OR($I14="",N($E14)=0),"",$I14/$E14)</f>
        <v/>
      </c>
      <c r="L14" s="17">
        <f>IF($C14="","",IFERROR(INDEX(Rubros!$B$2:$B$31,MATCH($C14,Rubros!$A$2:$A$31,0)),""))</f>
        <v/>
      </c>
      <c r="M14" s="21">
        <f>IF($J14="","",IF($J14&lt;0,"Pierde plata",IF($L14="","Sin objetivo",IF($J14&gt;=$L14,"OK","Bajo objetivo"))))</f>
        <v/>
      </c>
      <c r="N14" s="20">
        <f>IF(OR($E14="",$L14="",N($L14)&gt;=1),"",ROUNDUP($E14/(1-$L14)*IF(Configuración!$C$3="Responsable inscripto",1+IF($D14="",Configuración!$C$4,$D14),1),0))</f>
        <v/>
      </c>
      <c r="O14" s="22">
        <f>IF(OR($I14="",$G14=""),"",$I14*$G14)</f>
        <v/>
      </c>
      <c r="P14" s="22">
        <f>IF(OR($H14="",$G14=""),"",$H14*$G14)</f>
        <v/>
      </c>
    </row>
    <row r="15">
      <c r="A15" s="15" t="n"/>
      <c r="B15" s="15" t="n"/>
      <c r="C15" s="15" t="n"/>
      <c r="D15" s="16" t="n"/>
      <c r="E15" s="19" t="n"/>
      <c r="F15" s="19" t="n"/>
      <c r="G15" s="15" t="n"/>
      <c r="H15" s="20">
        <f>IF($F15="","",IF(Configuración!$C$3="Responsable inscripto",$F15/(1+IF($D15="",Configuración!$C$4,$D15)),$F15))</f>
        <v/>
      </c>
      <c r="I15" s="20">
        <f>IF(OR($E15="",$H15=""),"",$H15-$E15)</f>
        <v/>
      </c>
      <c r="J15" s="17">
        <f>IF(OR($I15="",N($H15)=0),"",$I15/$H15)</f>
        <v/>
      </c>
      <c r="K15" s="17">
        <f>IF(OR($I15="",N($E15)=0),"",$I15/$E15)</f>
        <v/>
      </c>
      <c r="L15" s="17">
        <f>IF($C15="","",IFERROR(INDEX(Rubros!$B$2:$B$31,MATCH($C15,Rubros!$A$2:$A$31,0)),""))</f>
        <v/>
      </c>
      <c r="M15" s="21">
        <f>IF($J15="","",IF($J15&lt;0,"Pierde plata",IF($L15="","Sin objetivo",IF($J15&gt;=$L15,"OK","Bajo objetivo"))))</f>
        <v/>
      </c>
      <c r="N15" s="20">
        <f>IF(OR($E15="",$L15="",N($L15)&gt;=1),"",ROUNDUP($E15/(1-$L15)*IF(Configuración!$C$3="Responsable inscripto",1+IF($D15="",Configuración!$C$4,$D15),1),0))</f>
        <v/>
      </c>
      <c r="O15" s="22">
        <f>IF(OR($I15="",$G15=""),"",$I15*$G15)</f>
        <v/>
      </c>
      <c r="P15" s="22">
        <f>IF(OR($H15="",$G15=""),"",$H15*$G15)</f>
        <v/>
      </c>
    </row>
    <row r="16">
      <c r="A16" s="15" t="n"/>
      <c r="B16" s="15" t="n"/>
      <c r="C16" s="15" t="n"/>
      <c r="D16" s="16" t="n"/>
      <c r="E16" s="19" t="n"/>
      <c r="F16" s="19" t="n"/>
      <c r="G16" s="15" t="n"/>
      <c r="H16" s="20">
        <f>IF($F16="","",IF(Configuración!$C$3="Responsable inscripto",$F16/(1+IF($D16="",Configuración!$C$4,$D16)),$F16))</f>
        <v/>
      </c>
      <c r="I16" s="20">
        <f>IF(OR($E16="",$H16=""),"",$H16-$E16)</f>
        <v/>
      </c>
      <c r="J16" s="17">
        <f>IF(OR($I16="",N($H16)=0),"",$I16/$H16)</f>
        <v/>
      </c>
      <c r="K16" s="17">
        <f>IF(OR($I16="",N($E16)=0),"",$I16/$E16)</f>
        <v/>
      </c>
      <c r="L16" s="17">
        <f>IF($C16="","",IFERROR(INDEX(Rubros!$B$2:$B$31,MATCH($C16,Rubros!$A$2:$A$31,0)),""))</f>
        <v/>
      </c>
      <c r="M16" s="21">
        <f>IF($J16="","",IF($J16&lt;0,"Pierde plata",IF($L16="","Sin objetivo",IF($J16&gt;=$L16,"OK","Bajo objetivo"))))</f>
        <v/>
      </c>
      <c r="N16" s="20">
        <f>IF(OR($E16="",$L16="",N($L16)&gt;=1),"",ROUNDUP($E16/(1-$L16)*IF(Configuración!$C$3="Responsable inscripto",1+IF($D16="",Configuración!$C$4,$D16),1),0))</f>
        <v/>
      </c>
      <c r="O16" s="22">
        <f>IF(OR($I16="",$G16=""),"",$I16*$G16)</f>
        <v/>
      </c>
      <c r="P16" s="22">
        <f>IF(OR($H16="",$G16=""),"",$H16*$G16)</f>
        <v/>
      </c>
    </row>
    <row r="17">
      <c r="A17" s="15" t="n"/>
      <c r="B17" s="15" t="n"/>
      <c r="C17" s="15" t="n"/>
      <c r="D17" s="16" t="n"/>
      <c r="E17" s="19" t="n"/>
      <c r="F17" s="19" t="n"/>
      <c r="G17" s="15" t="n"/>
      <c r="H17" s="20">
        <f>IF($F17="","",IF(Configuración!$C$3="Responsable inscripto",$F17/(1+IF($D17="",Configuración!$C$4,$D17)),$F17))</f>
        <v/>
      </c>
      <c r="I17" s="20">
        <f>IF(OR($E17="",$H17=""),"",$H17-$E17)</f>
        <v/>
      </c>
      <c r="J17" s="17">
        <f>IF(OR($I17="",N($H17)=0),"",$I17/$H17)</f>
        <v/>
      </c>
      <c r="K17" s="17">
        <f>IF(OR($I17="",N($E17)=0),"",$I17/$E17)</f>
        <v/>
      </c>
      <c r="L17" s="17">
        <f>IF($C17="","",IFERROR(INDEX(Rubros!$B$2:$B$31,MATCH($C17,Rubros!$A$2:$A$31,0)),""))</f>
        <v/>
      </c>
      <c r="M17" s="21">
        <f>IF($J17="","",IF($J17&lt;0,"Pierde plata",IF($L17="","Sin objetivo",IF($J17&gt;=$L17,"OK","Bajo objetivo"))))</f>
        <v/>
      </c>
      <c r="N17" s="20">
        <f>IF(OR($E17="",$L17="",N($L17)&gt;=1),"",ROUNDUP($E17/(1-$L17)*IF(Configuración!$C$3="Responsable inscripto",1+IF($D17="",Configuración!$C$4,$D17),1),0))</f>
        <v/>
      </c>
      <c r="O17" s="22">
        <f>IF(OR($I17="",$G17=""),"",$I17*$G17)</f>
        <v/>
      </c>
      <c r="P17" s="22">
        <f>IF(OR($H17="",$G17=""),"",$H17*$G17)</f>
        <v/>
      </c>
    </row>
    <row r="18">
      <c r="A18" s="15" t="n"/>
      <c r="B18" s="15" t="n"/>
      <c r="C18" s="15" t="n"/>
      <c r="D18" s="16" t="n"/>
      <c r="E18" s="19" t="n"/>
      <c r="F18" s="19" t="n"/>
      <c r="G18" s="15" t="n"/>
      <c r="H18" s="20">
        <f>IF($F18="","",IF(Configuración!$C$3="Responsable inscripto",$F18/(1+IF($D18="",Configuración!$C$4,$D18)),$F18))</f>
        <v/>
      </c>
      <c r="I18" s="20">
        <f>IF(OR($E18="",$H18=""),"",$H18-$E18)</f>
        <v/>
      </c>
      <c r="J18" s="17">
        <f>IF(OR($I18="",N($H18)=0),"",$I18/$H18)</f>
        <v/>
      </c>
      <c r="K18" s="17">
        <f>IF(OR($I18="",N($E18)=0),"",$I18/$E18)</f>
        <v/>
      </c>
      <c r="L18" s="17">
        <f>IF($C18="","",IFERROR(INDEX(Rubros!$B$2:$B$31,MATCH($C18,Rubros!$A$2:$A$31,0)),""))</f>
        <v/>
      </c>
      <c r="M18" s="21">
        <f>IF($J18="","",IF($J18&lt;0,"Pierde plata",IF($L18="","Sin objetivo",IF($J18&gt;=$L18,"OK","Bajo objetivo"))))</f>
        <v/>
      </c>
      <c r="N18" s="20">
        <f>IF(OR($E18="",$L18="",N($L18)&gt;=1),"",ROUNDUP($E18/(1-$L18)*IF(Configuración!$C$3="Responsable inscripto",1+IF($D18="",Configuración!$C$4,$D18),1),0))</f>
        <v/>
      </c>
      <c r="O18" s="22">
        <f>IF(OR($I18="",$G18=""),"",$I18*$G18)</f>
        <v/>
      </c>
      <c r="P18" s="22">
        <f>IF(OR($H18="",$G18=""),"",$H18*$G18)</f>
        <v/>
      </c>
    </row>
    <row r="19">
      <c r="A19" s="15" t="n"/>
      <c r="B19" s="15" t="n"/>
      <c r="C19" s="15" t="n"/>
      <c r="D19" s="16" t="n"/>
      <c r="E19" s="19" t="n"/>
      <c r="F19" s="19" t="n"/>
      <c r="G19" s="15" t="n"/>
      <c r="H19" s="20">
        <f>IF($F19="","",IF(Configuración!$C$3="Responsable inscripto",$F19/(1+IF($D19="",Configuración!$C$4,$D19)),$F19))</f>
        <v/>
      </c>
      <c r="I19" s="20">
        <f>IF(OR($E19="",$H19=""),"",$H19-$E19)</f>
        <v/>
      </c>
      <c r="J19" s="17">
        <f>IF(OR($I19="",N($H19)=0),"",$I19/$H19)</f>
        <v/>
      </c>
      <c r="K19" s="17">
        <f>IF(OR($I19="",N($E19)=0),"",$I19/$E19)</f>
        <v/>
      </c>
      <c r="L19" s="17">
        <f>IF($C19="","",IFERROR(INDEX(Rubros!$B$2:$B$31,MATCH($C19,Rubros!$A$2:$A$31,0)),""))</f>
        <v/>
      </c>
      <c r="M19" s="21">
        <f>IF($J19="","",IF($J19&lt;0,"Pierde plata",IF($L19="","Sin objetivo",IF($J19&gt;=$L19,"OK","Bajo objetivo"))))</f>
        <v/>
      </c>
      <c r="N19" s="20">
        <f>IF(OR($E19="",$L19="",N($L19)&gt;=1),"",ROUNDUP($E19/(1-$L19)*IF(Configuración!$C$3="Responsable inscripto",1+IF($D19="",Configuración!$C$4,$D19),1),0))</f>
        <v/>
      </c>
      <c r="O19" s="22">
        <f>IF(OR($I19="",$G19=""),"",$I19*$G19)</f>
        <v/>
      </c>
      <c r="P19" s="22">
        <f>IF(OR($H19="",$G19=""),"",$H19*$G19)</f>
        <v/>
      </c>
    </row>
    <row r="20">
      <c r="A20" s="15" t="n"/>
      <c r="B20" s="15" t="n"/>
      <c r="C20" s="15" t="n"/>
      <c r="D20" s="16" t="n"/>
      <c r="E20" s="19" t="n"/>
      <c r="F20" s="19" t="n"/>
      <c r="G20" s="15" t="n"/>
      <c r="H20" s="20">
        <f>IF($F20="","",IF(Configuración!$C$3="Responsable inscripto",$F20/(1+IF($D20="",Configuración!$C$4,$D20)),$F20))</f>
        <v/>
      </c>
      <c r="I20" s="20">
        <f>IF(OR($E20="",$H20=""),"",$H20-$E20)</f>
        <v/>
      </c>
      <c r="J20" s="17">
        <f>IF(OR($I20="",N($H20)=0),"",$I20/$H20)</f>
        <v/>
      </c>
      <c r="K20" s="17">
        <f>IF(OR($I20="",N($E20)=0),"",$I20/$E20)</f>
        <v/>
      </c>
      <c r="L20" s="17">
        <f>IF($C20="","",IFERROR(INDEX(Rubros!$B$2:$B$31,MATCH($C20,Rubros!$A$2:$A$31,0)),""))</f>
        <v/>
      </c>
      <c r="M20" s="21">
        <f>IF($J20="","",IF($J20&lt;0,"Pierde plata",IF($L20="","Sin objetivo",IF($J20&gt;=$L20,"OK","Bajo objetivo"))))</f>
        <v/>
      </c>
      <c r="N20" s="20">
        <f>IF(OR($E20="",$L20="",N($L20)&gt;=1),"",ROUNDUP($E20/(1-$L20)*IF(Configuración!$C$3="Responsable inscripto",1+IF($D20="",Configuración!$C$4,$D20),1),0))</f>
        <v/>
      </c>
      <c r="O20" s="22">
        <f>IF(OR($I20="",$G20=""),"",$I20*$G20)</f>
        <v/>
      </c>
      <c r="P20" s="22">
        <f>IF(OR($H20="",$G20=""),"",$H20*$G20)</f>
        <v/>
      </c>
    </row>
    <row r="21">
      <c r="A21" s="15" t="n"/>
      <c r="B21" s="15" t="n"/>
      <c r="C21" s="15" t="n"/>
      <c r="D21" s="16" t="n"/>
      <c r="E21" s="19" t="n"/>
      <c r="F21" s="19" t="n"/>
      <c r="G21" s="15" t="n"/>
      <c r="H21" s="20">
        <f>IF($F21="","",IF(Configuración!$C$3="Responsable inscripto",$F21/(1+IF($D21="",Configuración!$C$4,$D21)),$F21))</f>
        <v/>
      </c>
      <c r="I21" s="20">
        <f>IF(OR($E21="",$H21=""),"",$H21-$E21)</f>
        <v/>
      </c>
      <c r="J21" s="17">
        <f>IF(OR($I21="",N($H21)=0),"",$I21/$H21)</f>
        <v/>
      </c>
      <c r="K21" s="17">
        <f>IF(OR($I21="",N($E21)=0),"",$I21/$E21)</f>
        <v/>
      </c>
      <c r="L21" s="17">
        <f>IF($C21="","",IFERROR(INDEX(Rubros!$B$2:$B$31,MATCH($C21,Rubros!$A$2:$A$31,0)),""))</f>
        <v/>
      </c>
      <c r="M21" s="21">
        <f>IF($J21="","",IF($J21&lt;0,"Pierde plata",IF($L21="","Sin objetivo",IF($J21&gt;=$L21,"OK","Bajo objetivo"))))</f>
        <v/>
      </c>
      <c r="N21" s="20">
        <f>IF(OR($E21="",$L21="",N($L21)&gt;=1),"",ROUNDUP($E21/(1-$L21)*IF(Configuración!$C$3="Responsable inscripto",1+IF($D21="",Configuración!$C$4,$D21),1),0))</f>
        <v/>
      </c>
      <c r="O21" s="22">
        <f>IF(OR($I21="",$G21=""),"",$I21*$G21)</f>
        <v/>
      </c>
      <c r="P21" s="22">
        <f>IF(OR($H21="",$G21=""),"",$H21*$G21)</f>
        <v/>
      </c>
    </row>
    <row r="22">
      <c r="A22" s="15" t="n"/>
      <c r="B22" s="15" t="n"/>
      <c r="C22" s="15" t="n"/>
      <c r="D22" s="16" t="n"/>
      <c r="E22" s="19" t="n"/>
      <c r="F22" s="19" t="n"/>
      <c r="G22" s="15" t="n"/>
      <c r="H22" s="20">
        <f>IF($F22="","",IF(Configuración!$C$3="Responsable inscripto",$F22/(1+IF($D22="",Configuración!$C$4,$D22)),$F22))</f>
        <v/>
      </c>
      <c r="I22" s="20">
        <f>IF(OR($E22="",$H22=""),"",$H22-$E22)</f>
        <v/>
      </c>
      <c r="J22" s="17">
        <f>IF(OR($I22="",N($H22)=0),"",$I22/$H22)</f>
        <v/>
      </c>
      <c r="K22" s="17">
        <f>IF(OR($I22="",N($E22)=0),"",$I22/$E22)</f>
        <v/>
      </c>
      <c r="L22" s="17">
        <f>IF($C22="","",IFERROR(INDEX(Rubros!$B$2:$B$31,MATCH($C22,Rubros!$A$2:$A$31,0)),""))</f>
        <v/>
      </c>
      <c r="M22" s="21">
        <f>IF($J22="","",IF($J22&lt;0,"Pierde plata",IF($L22="","Sin objetivo",IF($J22&gt;=$L22,"OK","Bajo objetivo"))))</f>
        <v/>
      </c>
      <c r="N22" s="20">
        <f>IF(OR($E22="",$L22="",N($L22)&gt;=1),"",ROUNDUP($E22/(1-$L22)*IF(Configuración!$C$3="Responsable inscripto",1+IF($D22="",Configuración!$C$4,$D22),1),0))</f>
        <v/>
      </c>
      <c r="O22" s="22">
        <f>IF(OR($I22="",$G22=""),"",$I22*$G22)</f>
        <v/>
      </c>
      <c r="P22" s="22">
        <f>IF(OR($H22="",$G22=""),"",$H22*$G22)</f>
        <v/>
      </c>
    </row>
    <row r="23">
      <c r="A23" s="15" t="n"/>
      <c r="B23" s="15" t="n"/>
      <c r="C23" s="15" t="n"/>
      <c r="D23" s="16" t="n"/>
      <c r="E23" s="19" t="n"/>
      <c r="F23" s="19" t="n"/>
      <c r="G23" s="15" t="n"/>
      <c r="H23" s="20">
        <f>IF($F23="","",IF(Configuración!$C$3="Responsable inscripto",$F23/(1+IF($D23="",Configuración!$C$4,$D23)),$F23))</f>
        <v/>
      </c>
      <c r="I23" s="20">
        <f>IF(OR($E23="",$H23=""),"",$H23-$E23)</f>
        <v/>
      </c>
      <c r="J23" s="17">
        <f>IF(OR($I23="",N($H23)=0),"",$I23/$H23)</f>
        <v/>
      </c>
      <c r="K23" s="17">
        <f>IF(OR($I23="",N($E23)=0),"",$I23/$E23)</f>
        <v/>
      </c>
      <c r="L23" s="17">
        <f>IF($C23="","",IFERROR(INDEX(Rubros!$B$2:$B$31,MATCH($C23,Rubros!$A$2:$A$31,0)),""))</f>
        <v/>
      </c>
      <c r="M23" s="21">
        <f>IF($J23="","",IF($J23&lt;0,"Pierde plata",IF($L23="","Sin objetivo",IF($J23&gt;=$L23,"OK","Bajo objetivo"))))</f>
        <v/>
      </c>
      <c r="N23" s="20">
        <f>IF(OR($E23="",$L23="",N($L23)&gt;=1),"",ROUNDUP($E23/(1-$L23)*IF(Configuración!$C$3="Responsable inscripto",1+IF($D23="",Configuración!$C$4,$D23),1),0))</f>
        <v/>
      </c>
      <c r="O23" s="22">
        <f>IF(OR($I23="",$G23=""),"",$I23*$G23)</f>
        <v/>
      </c>
      <c r="P23" s="22">
        <f>IF(OR($H23="",$G23=""),"",$H23*$G23)</f>
        <v/>
      </c>
    </row>
    <row r="24">
      <c r="A24" s="15" t="n"/>
      <c r="B24" s="15" t="n"/>
      <c r="C24" s="15" t="n"/>
      <c r="D24" s="16" t="n"/>
      <c r="E24" s="19" t="n"/>
      <c r="F24" s="19" t="n"/>
      <c r="G24" s="15" t="n"/>
      <c r="H24" s="20">
        <f>IF($F24="","",IF(Configuración!$C$3="Responsable inscripto",$F24/(1+IF($D24="",Configuración!$C$4,$D24)),$F24))</f>
        <v/>
      </c>
      <c r="I24" s="20">
        <f>IF(OR($E24="",$H24=""),"",$H24-$E24)</f>
        <v/>
      </c>
      <c r="J24" s="17">
        <f>IF(OR($I24="",N($H24)=0),"",$I24/$H24)</f>
        <v/>
      </c>
      <c r="K24" s="17">
        <f>IF(OR($I24="",N($E24)=0),"",$I24/$E24)</f>
        <v/>
      </c>
      <c r="L24" s="17">
        <f>IF($C24="","",IFERROR(INDEX(Rubros!$B$2:$B$31,MATCH($C24,Rubros!$A$2:$A$31,0)),""))</f>
        <v/>
      </c>
      <c r="M24" s="21">
        <f>IF($J24="","",IF($J24&lt;0,"Pierde plata",IF($L24="","Sin objetivo",IF($J24&gt;=$L24,"OK","Bajo objetivo"))))</f>
        <v/>
      </c>
      <c r="N24" s="20">
        <f>IF(OR($E24="",$L24="",N($L24)&gt;=1),"",ROUNDUP($E24/(1-$L24)*IF(Configuración!$C$3="Responsable inscripto",1+IF($D24="",Configuración!$C$4,$D24),1),0))</f>
        <v/>
      </c>
      <c r="O24" s="22">
        <f>IF(OR($I24="",$G24=""),"",$I24*$G24)</f>
        <v/>
      </c>
      <c r="P24" s="22">
        <f>IF(OR($H24="",$G24=""),"",$H24*$G24)</f>
        <v/>
      </c>
    </row>
    <row r="25">
      <c r="A25" s="15" t="n"/>
      <c r="B25" s="15" t="n"/>
      <c r="C25" s="15" t="n"/>
      <c r="D25" s="16" t="n"/>
      <c r="E25" s="19" t="n"/>
      <c r="F25" s="19" t="n"/>
      <c r="G25" s="15" t="n"/>
      <c r="H25" s="20">
        <f>IF($F25="","",IF(Configuración!$C$3="Responsable inscripto",$F25/(1+IF($D25="",Configuración!$C$4,$D25)),$F25))</f>
        <v/>
      </c>
      <c r="I25" s="20">
        <f>IF(OR($E25="",$H25=""),"",$H25-$E25)</f>
        <v/>
      </c>
      <c r="J25" s="17">
        <f>IF(OR($I25="",N($H25)=0),"",$I25/$H25)</f>
        <v/>
      </c>
      <c r="K25" s="17">
        <f>IF(OR($I25="",N($E25)=0),"",$I25/$E25)</f>
        <v/>
      </c>
      <c r="L25" s="17">
        <f>IF($C25="","",IFERROR(INDEX(Rubros!$B$2:$B$31,MATCH($C25,Rubros!$A$2:$A$31,0)),""))</f>
        <v/>
      </c>
      <c r="M25" s="21">
        <f>IF($J25="","",IF($J25&lt;0,"Pierde plata",IF($L25="","Sin objetivo",IF($J25&gt;=$L25,"OK","Bajo objetivo"))))</f>
        <v/>
      </c>
      <c r="N25" s="20">
        <f>IF(OR($E25="",$L25="",N($L25)&gt;=1),"",ROUNDUP($E25/(1-$L25)*IF(Configuración!$C$3="Responsable inscripto",1+IF($D25="",Configuración!$C$4,$D25),1),0))</f>
        <v/>
      </c>
      <c r="O25" s="22">
        <f>IF(OR($I25="",$G25=""),"",$I25*$G25)</f>
        <v/>
      </c>
      <c r="P25" s="22">
        <f>IF(OR($H25="",$G25=""),"",$H25*$G25)</f>
        <v/>
      </c>
    </row>
    <row r="26">
      <c r="A26" s="15" t="n"/>
      <c r="B26" s="15" t="n"/>
      <c r="C26" s="15" t="n"/>
      <c r="D26" s="16" t="n"/>
      <c r="E26" s="19" t="n"/>
      <c r="F26" s="19" t="n"/>
      <c r="G26" s="15" t="n"/>
      <c r="H26" s="20">
        <f>IF($F26="","",IF(Configuración!$C$3="Responsable inscripto",$F26/(1+IF($D26="",Configuración!$C$4,$D26)),$F26))</f>
        <v/>
      </c>
      <c r="I26" s="20">
        <f>IF(OR($E26="",$H26=""),"",$H26-$E26)</f>
        <v/>
      </c>
      <c r="J26" s="17">
        <f>IF(OR($I26="",N($H26)=0),"",$I26/$H26)</f>
        <v/>
      </c>
      <c r="K26" s="17">
        <f>IF(OR($I26="",N($E26)=0),"",$I26/$E26)</f>
        <v/>
      </c>
      <c r="L26" s="17">
        <f>IF($C26="","",IFERROR(INDEX(Rubros!$B$2:$B$31,MATCH($C26,Rubros!$A$2:$A$31,0)),""))</f>
        <v/>
      </c>
      <c r="M26" s="21">
        <f>IF($J26="","",IF($J26&lt;0,"Pierde plata",IF($L26="","Sin objetivo",IF($J26&gt;=$L26,"OK","Bajo objetivo"))))</f>
        <v/>
      </c>
      <c r="N26" s="20">
        <f>IF(OR($E26="",$L26="",N($L26)&gt;=1),"",ROUNDUP($E26/(1-$L26)*IF(Configuración!$C$3="Responsable inscripto",1+IF($D26="",Configuración!$C$4,$D26),1),0))</f>
        <v/>
      </c>
      <c r="O26" s="22">
        <f>IF(OR($I26="",$G26=""),"",$I26*$G26)</f>
        <v/>
      </c>
      <c r="P26" s="22">
        <f>IF(OR($H26="",$G26=""),"",$H26*$G26)</f>
        <v/>
      </c>
    </row>
    <row r="27">
      <c r="A27" s="15" t="n"/>
      <c r="B27" s="15" t="n"/>
      <c r="C27" s="15" t="n"/>
      <c r="D27" s="16" t="n"/>
      <c r="E27" s="19" t="n"/>
      <c r="F27" s="19" t="n"/>
      <c r="G27" s="15" t="n"/>
      <c r="H27" s="20">
        <f>IF($F27="","",IF(Configuración!$C$3="Responsable inscripto",$F27/(1+IF($D27="",Configuración!$C$4,$D27)),$F27))</f>
        <v/>
      </c>
      <c r="I27" s="20">
        <f>IF(OR($E27="",$H27=""),"",$H27-$E27)</f>
        <v/>
      </c>
      <c r="J27" s="17">
        <f>IF(OR($I27="",N($H27)=0),"",$I27/$H27)</f>
        <v/>
      </c>
      <c r="K27" s="17">
        <f>IF(OR($I27="",N($E27)=0),"",$I27/$E27)</f>
        <v/>
      </c>
      <c r="L27" s="17">
        <f>IF($C27="","",IFERROR(INDEX(Rubros!$B$2:$B$31,MATCH($C27,Rubros!$A$2:$A$31,0)),""))</f>
        <v/>
      </c>
      <c r="M27" s="21">
        <f>IF($J27="","",IF($J27&lt;0,"Pierde plata",IF($L27="","Sin objetivo",IF($J27&gt;=$L27,"OK","Bajo objetivo"))))</f>
        <v/>
      </c>
      <c r="N27" s="20">
        <f>IF(OR($E27="",$L27="",N($L27)&gt;=1),"",ROUNDUP($E27/(1-$L27)*IF(Configuración!$C$3="Responsable inscripto",1+IF($D27="",Configuración!$C$4,$D27),1),0))</f>
        <v/>
      </c>
      <c r="O27" s="22">
        <f>IF(OR($I27="",$G27=""),"",$I27*$G27)</f>
        <v/>
      </c>
      <c r="P27" s="22">
        <f>IF(OR($H27="",$G27=""),"",$H27*$G27)</f>
        <v/>
      </c>
    </row>
    <row r="28">
      <c r="A28" s="15" t="n"/>
      <c r="B28" s="15" t="n"/>
      <c r="C28" s="15" t="n"/>
      <c r="D28" s="16" t="n"/>
      <c r="E28" s="19" t="n"/>
      <c r="F28" s="19" t="n"/>
      <c r="G28" s="15" t="n"/>
      <c r="H28" s="20">
        <f>IF($F28="","",IF(Configuración!$C$3="Responsable inscripto",$F28/(1+IF($D28="",Configuración!$C$4,$D28)),$F28))</f>
        <v/>
      </c>
      <c r="I28" s="20">
        <f>IF(OR($E28="",$H28=""),"",$H28-$E28)</f>
        <v/>
      </c>
      <c r="J28" s="17">
        <f>IF(OR($I28="",N($H28)=0),"",$I28/$H28)</f>
        <v/>
      </c>
      <c r="K28" s="17">
        <f>IF(OR($I28="",N($E28)=0),"",$I28/$E28)</f>
        <v/>
      </c>
      <c r="L28" s="17">
        <f>IF($C28="","",IFERROR(INDEX(Rubros!$B$2:$B$31,MATCH($C28,Rubros!$A$2:$A$31,0)),""))</f>
        <v/>
      </c>
      <c r="M28" s="21">
        <f>IF($J28="","",IF($J28&lt;0,"Pierde plata",IF($L28="","Sin objetivo",IF($J28&gt;=$L28,"OK","Bajo objetivo"))))</f>
        <v/>
      </c>
      <c r="N28" s="20">
        <f>IF(OR($E28="",$L28="",N($L28)&gt;=1),"",ROUNDUP($E28/(1-$L28)*IF(Configuración!$C$3="Responsable inscripto",1+IF($D28="",Configuración!$C$4,$D28),1),0))</f>
        <v/>
      </c>
      <c r="O28" s="22">
        <f>IF(OR($I28="",$G28=""),"",$I28*$G28)</f>
        <v/>
      </c>
      <c r="P28" s="22">
        <f>IF(OR($H28="",$G28=""),"",$H28*$G28)</f>
        <v/>
      </c>
    </row>
    <row r="29">
      <c r="A29" s="15" t="n"/>
      <c r="B29" s="15" t="n"/>
      <c r="C29" s="15" t="n"/>
      <c r="D29" s="16" t="n"/>
      <c r="E29" s="19" t="n"/>
      <c r="F29" s="19" t="n"/>
      <c r="G29" s="15" t="n"/>
      <c r="H29" s="20">
        <f>IF($F29="","",IF(Configuración!$C$3="Responsable inscripto",$F29/(1+IF($D29="",Configuración!$C$4,$D29)),$F29))</f>
        <v/>
      </c>
      <c r="I29" s="20">
        <f>IF(OR($E29="",$H29=""),"",$H29-$E29)</f>
        <v/>
      </c>
      <c r="J29" s="17">
        <f>IF(OR($I29="",N($H29)=0),"",$I29/$H29)</f>
        <v/>
      </c>
      <c r="K29" s="17">
        <f>IF(OR($I29="",N($E29)=0),"",$I29/$E29)</f>
        <v/>
      </c>
      <c r="L29" s="17">
        <f>IF($C29="","",IFERROR(INDEX(Rubros!$B$2:$B$31,MATCH($C29,Rubros!$A$2:$A$31,0)),""))</f>
        <v/>
      </c>
      <c r="M29" s="21">
        <f>IF($J29="","",IF($J29&lt;0,"Pierde plata",IF($L29="","Sin objetivo",IF($J29&gt;=$L29,"OK","Bajo objetivo"))))</f>
        <v/>
      </c>
      <c r="N29" s="20">
        <f>IF(OR($E29="",$L29="",N($L29)&gt;=1),"",ROUNDUP($E29/(1-$L29)*IF(Configuración!$C$3="Responsable inscripto",1+IF($D29="",Configuración!$C$4,$D29),1),0))</f>
        <v/>
      </c>
      <c r="O29" s="22">
        <f>IF(OR($I29="",$G29=""),"",$I29*$G29)</f>
        <v/>
      </c>
      <c r="P29" s="22">
        <f>IF(OR($H29="",$G29=""),"",$H29*$G29)</f>
        <v/>
      </c>
    </row>
    <row r="30">
      <c r="A30" s="15" t="n"/>
      <c r="B30" s="15" t="n"/>
      <c r="C30" s="15" t="n"/>
      <c r="D30" s="16" t="n"/>
      <c r="E30" s="19" t="n"/>
      <c r="F30" s="19" t="n"/>
      <c r="G30" s="15" t="n"/>
      <c r="H30" s="20">
        <f>IF($F30="","",IF(Configuración!$C$3="Responsable inscripto",$F30/(1+IF($D30="",Configuración!$C$4,$D30)),$F30))</f>
        <v/>
      </c>
      <c r="I30" s="20">
        <f>IF(OR($E30="",$H30=""),"",$H30-$E30)</f>
        <v/>
      </c>
      <c r="J30" s="17">
        <f>IF(OR($I30="",N($H30)=0),"",$I30/$H30)</f>
        <v/>
      </c>
      <c r="K30" s="17">
        <f>IF(OR($I30="",N($E30)=0),"",$I30/$E30)</f>
        <v/>
      </c>
      <c r="L30" s="17">
        <f>IF($C30="","",IFERROR(INDEX(Rubros!$B$2:$B$31,MATCH($C30,Rubros!$A$2:$A$31,0)),""))</f>
        <v/>
      </c>
      <c r="M30" s="21">
        <f>IF($J30="","",IF($J30&lt;0,"Pierde plata",IF($L30="","Sin objetivo",IF($J30&gt;=$L30,"OK","Bajo objetivo"))))</f>
        <v/>
      </c>
      <c r="N30" s="20">
        <f>IF(OR($E30="",$L30="",N($L30)&gt;=1),"",ROUNDUP($E30/(1-$L30)*IF(Configuración!$C$3="Responsable inscripto",1+IF($D30="",Configuración!$C$4,$D30),1),0))</f>
        <v/>
      </c>
      <c r="O30" s="22">
        <f>IF(OR($I30="",$G30=""),"",$I30*$G30)</f>
        <v/>
      </c>
      <c r="P30" s="22">
        <f>IF(OR($H30="",$G30=""),"",$H30*$G30)</f>
        <v/>
      </c>
    </row>
    <row r="31">
      <c r="A31" s="15" t="n"/>
      <c r="B31" s="15" t="n"/>
      <c r="C31" s="15" t="n"/>
      <c r="D31" s="16" t="n"/>
      <c r="E31" s="19" t="n"/>
      <c r="F31" s="19" t="n"/>
      <c r="G31" s="15" t="n"/>
      <c r="H31" s="20">
        <f>IF($F31="","",IF(Configuración!$C$3="Responsable inscripto",$F31/(1+IF($D31="",Configuración!$C$4,$D31)),$F31))</f>
        <v/>
      </c>
      <c r="I31" s="20">
        <f>IF(OR($E31="",$H31=""),"",$H31-$E31)</f>
        <v/>
      </c>
      <c r="J31" s="17">
        <f>IF(OR($I31="",N($H31)=0),"",$I31/$H31)</f>
        <v/>
      </c>
      <c r="K31" s="17">
        <f>IF(OR($I31="",N($E31)=0),"",$I31/$E31)</f>
        <v/>
      </c>
      <c r="L31" s="17">
        <f>IF($C31="","",IFERROR(INDEX(Rubros!$B$2:$B$31,MATCH($C31,Rubros!$A$2:$A$31,0)),""))</f>
        <v/>
      </c>
      <c r="M31" s="21">
        <f>IF($J31="","",IF($J31&lt;0,"Pierde plata",IF($L31="","Sin objetivo",IF($J31&gt;=$L31,"OK","Bajo objetivo"))))</f>
        <v/>
      </c>
      <c r="N31" s="20">
        <f>IF(OR($E31="",$L31="",N($L31)&gt;=1),"",ROUNDUP($E31/(1-$L31)*IF(Configuración!$C$3="Responsable inscripto",1+IF($D31="",Configuración!$C$4,$D31),1),0))</f>
        <v/>
      </c>
      <c r="O31" s="22">
        <f>IF(OR($I31="",$G31=""),"",$I31*$G31)</f>
        <v/>
      </c>
      <c r="P31" s="22">
        <f>IF(OR($H31="",$G31=""),"",$H31*$G31)</f>
        <v/>
      </c>
    </row>
    <row r="32">
      <c r="A32" s="15" t="n"/>
      <c r="B32" s="15" t="n"/>
      <c r="C32" s="15" t="n"/>
      <c r="D32" s="16" t="n"/>
      <c r="E32" s="19" t="n"/>
      <c r="F32" s="19" t="n"/>
      <c r="G32" s="15" t="n"/>
      <c r="H32" s="20">
        <f>IF($F32="","",IF(Configuración!$C$3="Responsable inscripto",$F32/(1+IF($D32="",Configuración!$C$4,$D32)),$F32))</f>
        <v/>
      </c>
      <c r="I32" s="20">
        <f>IF(OR($E32="",$H32=""),"",$H32-$E32)</f>
        <v/>
      </c>
      <c r="J32" s="17">
        <f>IF(OR($I32="",N($H32)=0),"",$I32/$H32)</f>
        <v/>
      </c>
      <c r="K32" s="17">
        <f>IF(OR($I32="",N($E32)=0),"",$I32/$E32)</f>
        <v/>
      </c>
      <c r="L32" s="17">
        <f>IF($C32="","",IFERROR(INDEX(Rubros!$B$2:$B$31,MATCH($C32,Rubros!$A$2:$A$31,0)),""))</f>
        <v/>
      </c>
      <c r="M32" s="21">
        <f>IF($J32="","",IF($J32&lt;0,"Pierde plata",IF($L32="","Sin objetivo",IF($J32&gt;=$L32,"OK","Bajo objetivo"))))</f>
        <v/>
      </c>
      <c r="N32" s="20">
        <f>IF(OR($E32="",$L32="",N($L32)&gt;=1),"",ROUNDUP($E32/(1-$L32)*IF(Configuración!$C$3="Responsable inscripto",1+IF($D32="",Configuración!$C$4,$D32),1),0))</f>
        <v/>
      </c>
      <c r="O32" s="22">
        <f>IF(OR($I32="",$G32=""),"",$I32*$G32)</f>
        <v/>
      </c>
      <c r="P32" s="22">
        <f>IF(OR($H32="",$G32=""),"",$H32*$G32)</f>
        <v/>
      </c>
    </row>
    <row r="33">
      <c r="A33" s="15" t="n"/>
      <c r="B33" s="15" t="n"/>
      <c r="C33" s="15" t="n"/>
      <c r="D33" s="16" t="n"/>
      <c r="E33" s="19" t="n"/>
      <c r="F33" s="19" t="n"/>
      <c r="G33" s="15" t="n"/>
      <c r="H33" s="20">
        <f>IF($F33="","",IF(Configuración!$C$3="Responsable inscripto",$F33/(1+IF($D33="",Configuración!$C$4,$D33)),$F33))</f>
        <v/>
      </c>
      <c r="I33" s="20">
        <f>IF(OR($E33="",$H33=""),"",$H33-$E33)</f>
        <v/>
      </c>
      <c r="J33" s="17">
        <f>IF(OR($I33="",N($H33)=0),"",$I33/$H33)</f>
        <v/>
      </c>
      <c r="K33" s="17">
        <f>IF(OR($I33="",N($E33)=0),"",$I33/$E33)</f>
        <v/>
      </c>
      <c r="L33" s="17">
        <f>IF($C33="","",IFERROR(INDEX(Rubros!$B$2:$B$31,MATCH($C33,Rubros!$A$2:$A$31,0)),""))</f>
        <v/>
      </c>
      <c r="M33" s="21">
        <f>IF($J33="","",IF($J33&lt;0,"Pierde plata",IF($L33="","Sin objetivo",IF($J33&gt;=$L33,"OK","Bajo objetivo"))))</f>
        <v/>
      </c>
      <c r="N33" s="20">
        <f>IF(OR($E33="",$L33="",N($L33)&gt;=1),"",ROUNDUP($E33/(1-$L33)*IF(Configuración!$C$3="Responsable inscripto",1+IF($D33="",Configuración!$C$4,$D33),1),0))</f>
        <v/>
      </c>
      <c r="O33" s="22">
        <f>IF(OR($I33="",$G33=""),"",$I33*$G33)</f>
        <v/>
      </c>
      <c r="P33" s="22">
        <f>IF(OR($H33="",$G33=""),"",$H33*$G33)</f>
        <v/>
      </c>
    </row>
    <row r="34">
      <c r="A34" s="15" t="n"/>
      <c r="B34" s="15" t="n"/>
      <c r="C34" s="15" t="n"/>
      <c r="D34" s="16" t="n"/>
      <c r="E34" s="19" t="n"/>
      <c r="F34" s="19" t="n"/>
      <c r="G34" s="15" t="n"/>
      <c r="H34" s="20">
        <f>IF($F34="","",IF(Configuración!$C$3="Responsable inscripto",$F34/(1+IF($D34="",Configuración!$C$4,$D34)),$F34))</f>
        <v/>
      </c>
      <c r="I34" s="20">
        <f>IF(OR($E34="",$H34=""),"",$H34-$E34)</f>
        <v/>
      </c>
      <c r="J34" s="17">
        <f>IF(OR($I34="",N($H34)=0),"",$I34/$H34)</f>
        <v/>
      </c>
      <c r="K34" s="17">
        <f>IF(OR($I34="",N($E34)=0),"",$I34/$E34)</f>
        <v/>
      </c>
      <c r="L34" s="17">
        <f>IF($C34="","",IFERROR(INDEX(Rubros!$B$2:$B$31,MATCH($C34,Rubros!$A$2:$A$31,0)),""))</f>
        <v/>
      </c>
      <c r="M34" s="21">
        <f>IF($J34="","",IF($J34&lt;0,"Pierde plata",IF($L34="","Sin objetivo",IF($J34&gt;=$L34,"OK","Bajo objetivo"))))</f>
        <v/>
      </c>
      <c r="N34" s="20">
        <f>IF(OR($E34="",$L34="",N($L34)&gt;=1),"",ROUNDUP($E34/(1-$L34)*IF(Configuración!$C$3="Responsable inscripto",1+IF($D34="",Configuración!$C$4,$D34),1),0))</f>
        <v/>
      </c>
      <c r="O34" s="22">
        <f>IF(OR($I34="",$G34=""),"",$I34*$G34)</f>
        <v/>
      </c>
      <c r="P34" s="22">
        <f>IF(OR($H34="",$G34=""),"",$H34*$G34)</f>
        <v/>
      </c>
    </row>
    <row r="35">
      <c r="A35" s="15" t="n"/>
      <c r="B35" s="15" t="n"/>
      <c r="C35" s="15" t="n"/>
      <c r="D35" s="16" t="n"/>
      <c r="E35" s="19" t="n"/>
      <c r="F35" s="19" t="n"/>
      <c r="G35" s="15" t="n"/>
      <c r="H35" s="20">
        <f>IF($F35="","",IF(Configuración!$C$3="Responsable inscripto",$F35/(1+IF($D35="",Configuración!$C$4,$D35)),$F35))</f>
        <v/>
      </c>
      <c r="I35" s="20">
        <f>IF(OR($E35="",$H35=""),"",$H35-$E35)</f>
        <v/>
      </c>
      <c r="J35" s="17">
        <f>IF(OR($I35="",N($H35)=0),"",$I35/$H35)</f>
        <v/>
      </c>
      <c r="K35" s="17">
        <f>IF(OR($I35="",N($E35)=0),"",$I35/$E35)</f>
        <v/>
      </c>
      <c r="L35" s="17">
        <f>IF($C35="","",IFERROR(INDEX(Rubros!$B$2:$B$31,MATCH($C35,Rubros!$A$2:$A$31,0)),""))</f>
        <v/>
      </c>
      <c r="M35" s="21">
        <f>IF($J35="","",IF($J35&lt;0,"Pierde plata",IF($L35="","Sin objetivo",IF($J35&gt;=$L35,"OK","Bajo objetivo"))))</f>
        <v/>
      </c>
      <c r="N35" s="20">
        <f>IF(OR($E35="",$L35="",N($L35)&gt;=1),"",ROUNDUP($E35/(1-$L35)*IF(Configuración!$C$3="Responsable inscripto",1+IF($D35="",Configuración!$C$4,$D35),1),0))</f>
        <v/>
      </c>
      <c r="O35" s="22">
        <f>IF(OR($I35="",$G35=""),"",$I35*$G35)</f>
        <v/>
      </c>
      <c r="P35" s="22">
        <f>IF(OR($H35="",$G35=""),"",$H35*$G35)</f>
        <v/>
      </c>
    </row>
    <row r="36">
      <c r="A36" s="15" t="n"/>
      <c r="B36" s="15" t="n"/>
      <c r="C36" s="15" t="n"/>
      <c r="D36" s="16" t="n"/>
      <c r="E36" s="19" t="n"/>
      <c r="F36" s="19" t="n"/>
      <c r="G36" s="15" t="n"/>
      <c r="H36" s="20">
        <f>IF($F36="","",IF(Configuración!$C$3="Responsable inscripto",$F36/(1+IF($D36="",Configuración!$C$4,$D36)),$F36))</f>
        <v/>
      </c>
      <c r="I36" s="20">
        <f>IF(OR($E36="",$H36=""),"",$H36-$E36)</f>
        <v/>
      </c>
      <c r="J36" s="17">
        <f>IF(OR($I36="",N($H36)=0),"",$I36/$H36)</f>
        <v/>
      </c>
      <c r="K36" s="17">
        <f>IF(OR($I36="",N($E36)=0),"",$I36/$E36)</f>
        <v/>
      </c>
      <c r="L36" s="17">
        <f>IF($C36="","",IFERROR(INDEX(Rubros!$B$2:$B$31,MATCH($C36,Rubros!$A$2:$A$31,0)),""))</f>
        <v/>
      </c>
      <c r="M36" s="21">
        <f>IF($J36="","",IF($J36&lt;0,"Pierde plata",IF($L36="","Sin objetivo",IF($J36&gt;=$L36,"OK","Bajo objetivo"))))</f>
        <v/>
      </c>
      <c r="N36" s="20">
        <f>IF(OR($E36="",$L36="",N($L36)&gt;=1),"",ROUNDUP($E36/(1-$L36)*IF(Configuración!$C$3="Responsable inscripto",1+IF($D36="",Configuración!$C$4,$D36),1),0))</f>
        <v/>
      </c>
      <c r="O36" s="22">
        <f>IF(OR($I36="",$G36=""),"",$I36*$G36)</f>
        <v/>
      </c>
      <c r="P36" s="22">
        <f>IF(OR($H36="",$G36=""),"",$H36*$G36)</f>
        <v/>
      </c>
    </row>
    <row r="37">
      <c r="A37" s="15" t="n"/>
      <c r="B37" s="15" t="n"/>
      <c r="C37" s="15" t="n"/>
      <c r="D37" s="16" t="n"/>
      <c r="E37" s="19" t="n"/>
      <c r="F37" s="19" t="n"/>
      <c r="G37" s="15" t="n"/>
      <c r="H37" s="20">
        <f>IF($F37="","",IF(Configuración!$C$3="Responsable inscripto",$F37/(1+IF($D37="",Configuración!$C$4,$D37)),$F37))</f>
        <v/>
      </c>
      <c r="I37" s="20">
        <f>IF(OR($E37="",$H37=""),"",$H37-$E37)</f>
        <v/>
      </c>
      <c r="J37" s="17">
        <f>IF(OR($I37="",N($H37)=0),"",$I37/$H37)</f>
        <v/>
      </c>
      <c r="K37" s="17">
        <f>IF(OR($I37="",N($E37)=0),"",$I37/$E37)</f>
        <v/>
      </c>
      <c r="L37" s="17">
        <f>IF($C37="","",IFERROR(INDEX(Rubros!$B$2:$B$31,MATCH($C37,Rubros!$A$2:$A$31,0)),""))</f>
        <v/>
      </c>
      <c r="M37" s="21">
        <f>IF($J37="","",IF($J37&lt;0,"Pierde plata",IF($L37="","Sin objetivo",IF($J37&gt;=$L37,"OK","Bajo objetivo"))))</f>
        <v/>
      </c>
      <c r="N37" s="20">
        <f>IF(OR($E37="",$L37="",N($L37)&gt;=1),"",ROUNDUP($E37/(1-$L37)*IF(Configuración!$C$3="Responsable inscripto",1+IF($D37="",Configuración!$C$4,$D37),1),0))</f>
        <v/>
      </c>
      <c r="O37" s="22">
        <f>IF(OR($I37="",$G37=""),"",$I37*$G37)</f>
        <v/>
      </c>
      <c r="P37" s="22">
        <f>IF(OR($H37="",$G37=""),"",$H37*$G37)</f>
        <v/>
      </c>
    </row>
    <row r="38">
      <c r="A38" s="15" t="n"/>
      <c r="B38" s="15" t="n"/>
      <c r="C38" s="15" t="n"/>
      <c r="D38" s="16" t="n"/>
      <c r="E38" s="19" t="n"/>
      <c r="F38" s="19" t="n"/>
      <c r="G38" s="15" t="n"/>
      <c r="H38" s="20">
        <f>IF($F38="","",IF(Configuración!$C$3="Responsable inscripto",$F38/(1+IF($D38="",Configuración!$C$4,$D38)),$F38))</f>
        <v/>
      </c>
      <c r="I38" s="20">
        <f>IF(OR($E38="",$H38=""),"",$H38-$E38)</f>
        <v/>
      </c>
      <c r="J38" s="17">
        <f>IF(OR($I38="",N($H38)=0),"",$I38/$H38)</f>
        <v/>
      </c>
      <c r="K38" s="17">
        <f>IF(OR($I38="",N($E38)=0),"",$I38/$E38)</f>
        <v/>
      </c>
      <c r="L38" s="17">
        <f>IF($C38="","",IFERROR(INDEX(Rubros!$B$2:$B$31,MATCH($C38,Rubros!$A$2:$A$31,0)),""))</f>
        <v/>
      </c>
      <c r="M38" s="21">
        <f>IF($J38="","",IF($J38&lt;0,"Pierde plata",IF($L38="","Sin objetivo",IF($J38&gt;=$L38,"OK","Bajo objetivo"))))</f>
        <v/>
      </c>
      <c r="N38" s="20">
        <f>IF(OR($E38="",$L38="",N($L38)&gt;=1),"",ROUNDUP($E38/(1-$L38)*IF(Configuración!$C$3="Responsable inscripto",1+IF($D38="",Configuración!$C$4,$D38),1),0))</f>
        <v/>
      </c>
      <c r="O38" s="22">
        <f>IF(OR($I38="",$G38=""),"",$I38*$G38)</f>
        <v/>
      </c>
      <c r="P38" s="22">
        <f>IF(OR($H38="",$G38=""),"",$H38*$G38)</f>
        <v/>
      </c>
    </row>
    <row r="39">
      <c r="A39" s="15" t="n"/>
      <c r="B39" s="15" t="n"/>
      <c r="C39" s="15" t="n"/>
      <c r="D39" s="16" t="n"/>
      <c r="E39" s="19" t="n"/>
      <c r="F39" s="19" t="n"/>
      <c r="G39" s="15" t="n"/>
      <c r="H39" s="20">
        <f>IF($F39="","",IF(Configuración!$C$3="Responsable inscripto",$F39/(1+IF($D39="",Configuración!$C$4,$D39)),$F39))</f>
        <v/>
      </c>
      <c r="I39" s="20">
        <f>IF(OR($E39="",$H39=""),"",$H39-$E39)</f>
        <v/>
      </c>
      <c r="J39" s="17">
        <f>IF(OR($I39="",N($H39)=0),"",$I39/$H39)</f>
        <v/>
      </c>
      <c r="K39" s="17">
        <f>IF(OR($I39="",N($E39)=0),"",$I39/$E39)</f>
        <v/>
      </c>
      <c r="L39" s="17">
        <f>IF($C39="","",IFERROR(INDEX(Rubros!$B$2:$B$31,MATCH($C39,Rubros!$A$2:$A$31,0)),""))</f>
        <v/>
      </c>
      <c r="M39" s="21">
        <f>IF($J39="","",IF($J39&lt;0,"Pierde plata",IF($L39="","Sin objetivo",IF($J39&gt;=$L39,"OK","Bajo objetivo"))))</f>
        <v/>
      </c>
      <c r="N39" s="20">
        <f>IF(OR($E39="",$L39="",N($L39)&gt;=1),"",ROUNDUP($E39/(1-$L39)*IF(Configuración!$C$3="Responsable inscripto",1+IF($D39="",Configuración!$C$4,$D39),1),0))</f>
        <v/>
      </c>
      <c r="O39" s="22">
        <f>IF(OR($I39="",$G39=""),"",$I39*$G39)</f>
        <v/>
      </c>
      <c r="P39" s="22">
        <f>IF(OR($H39="",$G39=""),"",$H39*$G39)</f>
        <v/>
      </c>
    </row>
    <row r="40">
      <c r="A40" s="15" t="n"/>
      <c r="B40" s="15" t="n"/>
      <c r="C40" s="15" t="n"/>
      <c r="D40" s="16" t="n"/>
      <c r="E40" s="19" t="n"/>
      <c r="F40" s="19" t="n"/>
      <c r="G40" s="15" t="n"/>
      <c r="H40" s="20">
        <f>IF($F40="","",IF(Configuración!$C$3="Responsable inscripto",$F40/(1+IF($D40="",Configuración!$C$4,$D40)),$F40))</f>
        <v/>
      </c>
      <c r="I40" s="20">
        <f>IF(OR($E40="",$H40=""),"",$H40-$E40)</f>
        <v/>
      </c>
      <c r="J40" s="17">
        <f>IF(OR($I40="",N($H40)=0),"",$I40/$H40)</f>
        <v/>
      </c>
      <c r="K40" s="17">
        <f>IF(OR($I40="",N($E40)=0),"",$I40/$E40)</f>
        <v/>
      </c>
      <c r="L40" s="17">
        <f>IF($C40="","",IFERROR(INDEX(Rubros!$B$2:$B$31,MATCH($C40,Rubros!$A$2:$A$31,0)),""))</f>
        <v/>
      </c>
      <c r="M40" s="21">
        <f>IF($J40="","",IF($J40&lt;0,"Pierde plata",IF($L40="","Sin objetivo",IF($J40&gt;=$L40,"OK","Bajo objetivo"))))</f>
        <v/>
      </c>
      <c r="N40" s="20">
        <f>IF(OR($E40="",$L40="",N($L40)&gt;=1),"",ROUNDUP($E40/(1-$L40)*IF(Configuración!$C$3="Responsable inscripto",1+IF($D40="",Configuración!$C$4,$D40),1),0))</f>
        <v/>
      </c>
      <c r="O40" s="22">
        <f>IF(OR($I40="",$G40=""),"",$I40*$G40)</f>
        <v/>
      </c>
      <c r="P40" s="22">
        <f>IF(OR($H40="",$G40=""),"",$H40*$G40)</f>
        <v/>
      </c>
    </row>
    <row r="41">
      <c r="A41" s="15" t="n"/>
      <c r="B41" s="15" t="n"/>
      <c r="C41" s="15" t="n"/>
      <c r="D41" s="16" t="n"/>
      <c r="E41" s="19" t="n"/>
      <c r="F41" s="19" t="n"/>
      <c r="G41" s="15" t="n"/>
      <c r="H41" s="20">
        <f>IF($F41="","",IF(Configuración!$C$3="Responsable inscripto",$F41/(1+IF($D41="",Configuración!$C$4,$D41)),$F41))</f>
        <v/>
      </c>
      <c r="I41" s="20">
        <f>IF(OR($E41="",$H41=""),"",$H41-$E41)</f>
        <v/>
      </c>
      <c r="J41" s="17">
        <f>IF(OR($I41="",N($H41)=0),"",$I41/$H41)</f>
        <v/>
      </c>
      <c r="K41" s="17">
        <f>IF(OR($I41="",N($E41)=0),"",$I41/$E41)</f>
        <v/>
      </c>
      <c r="L41" s="17">
        <f>IF($C41="","",IFERROR(INDEX(Rubros!$B$2:$B$31,MATCH($C41,Rubros!$A$2:$A$31,0)),""))</f>
        <v/>
      </c>
      <c r="M41" s="21">
        <f>IF($J41="","",IF($J41&lt;0,"Pierde plata",IF($L41="","Sin objetivo",IF($J41&gt;=$L41,"OK","Bajo objetivo"))))</f>
        <v/>
      </c>
      <c r="N41" s="20">
        <f>IF(OR($E41="",$L41="",N($L41)&gt;=1),"",ROUNDUP($E41/(1-$L41)*IF(Configuración!$C$3="Responsable inscripto",1+IF($D41="",Configuración!$C$4,$D41),1),0))</f>
        <v/>
      </c>
      <c r="O41" s="22">
        <f>IF(OR($I41="",$G41=""),"",$I41*$G41)</f>
        <v/>
      </c>
      <c r="P41" s="22">
        <f>IF(OR($H41="",$G41=""),"",$H41*$G41)</f>
        <v/>
      </c>
    </row>
    <row r="42">
      <c r="A42" s="15" t="n"/>
      <c r="B42" s="15" t="n"/>
      <c r="C42" s="15" t="n"/>
      <c r="D42" s="16" t="n"/>
      <c r="E42" s="19" t="n"/>
      <c r="F42" s="19" t="n"/>
      <c r="G42" s="15" t="n"/>
      <c r="H42" s="20">
        <f>IF($F42="","",IF(Configuración!$C$3="Responsable inscripto",$F42/(1+IF($D42="",Configuración!$C$4,$D42)),$F42))</f>
        <v/>
      </c>
      <c r="I42" s="20">
        <f>IF(OR($E42="",$H42=""),"",$H42-$E42)</f>
        <v/>
      </c>
      <c r="J42" s="17">
        <f>IF(OR($I42="",N($H42)=0),"",$I42/$H42)</f>
        <v/>
      </c>
      <c r="K42" s="17">
        <f>IF(OR($I42="",N($E42)=0),"",$I42/$E42)</f>
        <v/>
      </c>
      <c r="L42" s="17">
        <f>IF($C42="","",IFERROR(INDEX(Rubros!$B$2:$B$31,MATCH($C42,Rubros!$A$2:$A$31,0)),""))</f>
        <v/>
      </c>
      <c r="M42" s="21">
        <f>IF($J42="","",IF($J42&lt;0,"Pierde plata",IF($L42="","Sin objetivo",IF($J42&gt;=$L42,"OK","Bajo objetivo"))))</f>
        <v/>
      </c>
      <c r="N42" s="20">
        <f>IF(OR($E42="",$L42="",N($L42)&gt;=1),"",ROUNDUP($E42/(1-$L42)*IF(Configuración!$C$3="Responsable inscripto",1+IF($D42="",Configuración!$C$4,$D42),1),0))</f>
        <v/>
      </c>
      <c r="O42" s="22">
        <f>IF(OR($I42="",$G42=""),"",$I42*$G42)</f>
        <v/>
      </c>
      <c r="P42" s="22">
        <f>IF(OR($H42="",$G42=""),"",$H42*$G42)</f>
        <v/>
      </c>
    </row>
    <row r="43">
      <c r="A43" s="15" t="n"/>
      <c r="B43" s="15" t="n"/>
      <c r="C43" s="15" t="n"/>
      <c r="D43" s="16" t="n"/>
      <c r="E43" s="19" t="n"/>
      <c r="F43" s="19" t="n"/>
      <c r="G43" s="15" t="n"/>
      <c r="H43" s="20">
        <f>IF($F43="","",IF(Configuración!$C$3="Responsable inscripto",$F43/(1+IF($D43="",Configuración!$C$4,$D43)),$F43))</f>
        <v/>
      </c>
      <c r="I43" s="20">
        <f>IF(OR($E43="",$H43=""),"",$H43-$E43)</f>
        <v/>
      </c>
      <c r="J43" s="17">
        <f>IF(OR($I43="",N($H43)=0),"",$I43/$H43)</f>
        <v/>
      </c>
      <c r="K43" s="17">
        <f>IF(OR($I43="",N($E43)=0),"",$I43/$E43)</f>
        <v/>
      </c>
      <c r="L43" s="17">
        <f>IF($C43="","",IFERROR(INDEX(Rubros!$B$2:$B$31,MATCH($C43,Rubros!$A$2:$A$31,0)),""))</f>
        <v/>
      </c>
      <c r="M43" s="21">
        <f>IF($J43="","",IF($J43&lt;0,"Pierde plata",IF($L43="","Sin objetivo",IF($J43&gt;=$L43,"OK","Bajo objetivo"))))</f>
        <v/>
      </c>
      <c r="N43" s="20">
        <f>IF(OR($E43="",$L43="",N($L43)&gt;=1),"",ROUNDUP($E43/(1-$L43)*IF(Configuración!$C$3="Responsable inscripto",1+IF($D43="",Configuración!$C$4,$D43),1),0))</f>
        <v/>
      </c>
      <c r="O43" s="22">
        <f>IF(OR($I43="",$G43=""),"",$I43*$G43)</f>
        <v/>
      </c>
      <c r="P43" s="22">
        <f>IF(OR($H43="",$G43=""),"",$H43*$G43)</f>
        <v/>
      </c>
    </row>
    <row r="44">
      <c r="A44" s="15" t="n"/>
      <c r="B44" s="15" t="n"/>
      <c r="C44" s="15" t="n"/>
      <c r="D44" s="16" t="n"/>
      <c r="E44" s="19" t="n"/>
      <c r="F44" s="19" t="n"/>
      <c r="G44" s="15" t="n"/>
      <c r="H44" s="20">
        <f>IF($F44="","",IF(Configuración!$C$3="Responsable inscripto",$F44/(1+IF($D44="",Configuración!$C$4,$D44)),$F44))</f>
        <v/>
      </c>
      <c r="I44" s="20">
        <f>IF(OR($E44="",$H44=""),"",$H44-$E44)</f>
        <v/>
      </c>
      <c r="J44" s="17">
        <f>IF(OR($I44="",N($H44)=0),"",$I44/$H44)</f>
        <v/>
      </c>
      <c r="K44" s="17">
        <f>IF(OR($I44="",N($E44)=0),"",$I44/$E44)</f>
        <v/>
      </c>
      <c r="L44" s="17">
        <f>IF($C44="","",IFERROR(INDEX(Rubros!$B$2:$B$31,MATCH($C44,Rubros!$A$2:$A$31,0)),""))</f>
        <v/>
      </c>
      <c r="M44" s="21">
        <f>IF($J44="","",IF($J44&lt;0,"Pierde plata",IF($L44="","Sin objetivo",IF($J44&gt;=$L44,"OK","Bajo objetivo"))))</f>
        <v/>
      </c>
      <c r="N44" s="20">
        <f>IF(OR($E44="",$L44="",N($L44)&gt;=1),"",ROUNDUP($E44/(1-$L44)*IF(Configuración!$C$3="Responsable inscripto",1+IF($D44="",Configuración!$C$4,$D44),1),0))</f>
        <v/>
      </c>
      <c r="O44" s="22">
        <f>IF(OR($I44="",$G44=""),"",$I44*$G44)</f>
        <v/>
      </c>
      <c r="P44" s="22">
        <f>IF(OR($H44="",$G44=""),"",$H44*$G44)</f>
        <v/>
      </c>
    </row>
    <row r="45">
      <c r="A45" s="15" t="n"/>
      <c r="B45" s="15" t="n"/>
      <c r="C45" s="15" t="n"/>
      <c r="D45" s="16" t="n"/>
      <c r="E45" s="19" t="n"/>
      <c r="F45" s="19" t="n"/>
      <c r="G45" s="15" t="n"/>
      <c r="H45" s="20">
        <f>IF($F45="","",IF(Configuración!$C$3="Responsable inscripto",$F45/(1+IF($D45="",Configuración!$C$4,$D45)),$F45))</f>
        <v/>
      </c>
      <c r="I45" s="20">
        <f>IF(OR($E45="",$H45=""),"",$H45-$E45)</f>
        <v/>
      </c>
      <c r="J45" s="17">
        <f>IF(OR($I45="",N($H45)=0),"",$I45/$H45)</f>
        <v/>
      </c>
      <c r="K45" s="17">
        <f>IF(OR($I45="",N($E45)=0),"",$I45/$E45)</f>
        <v/>
      </c>
      <c r="L45" s="17">
        <f>IF($C45="","",IFERROR(INDEX(Rubros!$B$2:$B$31,MATCH($C45,Rubros!$A$2:$A$31,0)),""))</f>
        <v/>
      </c>
      <c r="M45" s="21">
        <f>IF($J45="","",IF($J45&lt;0,"Pierde plata",IF($L45="","Sin objetivo",IF($J45&gt;=$L45,"OK","Bajo objetivo"))))</f>
        <v/>
      </c>
      <c r="N45" s="20">
        <f>IF(OR($E45="",$L45="",N($L45)&gt;=1),"",ROUNDUP($E45/(1-$L45)*IF(Configuración!$C$3="Responsable inscripto",1+IF($D45="",Configuración!$C$4,$D45),1),0))</f>
        <v/>
      </c>
      <c r="O45" s="22">
        <f>IF(OR($I45="",$G45=""),"",$I45*$G45)</f>
        <v/>
      </c>
      <c r="P45" s="22">
        <f>IF(OR($H45="",$G45=""),"",$H45*$G45)</f>
        <v/>
      </c>
    </row>
    <row r="46">
      <c r="A46" s="15" t="n"/>
      <c r="B46" s="15" t="n"/>
      <c r="C46" s="15" t="n"/>
      <c r="D46" s="16" t="n"/>
      <c r="E46" s="19" t="n"/>
      <c r="F46" s="19" t="n"/>
      <c r="G46" s="15" t="n"/>
      <c r="H46" s="20">
        <f>IF($F46="","",IF(Configuración!$C$3="Responsable inscripto",$F46/(1+IF($D46="",Configuración!$C$4,$D46)),$F46))</f>
        <v/>
      </c>
      <c r="I46" s="20">
        <f>IF(OR($E46="",$H46=""),"",$H46-$E46)</f>
        <v/>
      </c>
      <c r="J46" s="17">
        <f>IF(OR($I46="",N($H46)=0),"",$I46/$H46)</f>
        <v/>
      </c>
      <c r="K46" s="17">
        <f>IF(OR($I46="",N($E46)=0),"",$I46/$E46)</f>
        <v/>
      </c>
      <c r="L46" s="17">
        <f>IF($C46="","",IFERROR(INDEX(Rubros!$B$2:$B$31,MATCH($C46,Rubros!$A$2:$A$31,0)),""))</f>
        <v/>
      </c>
      <c r="M46" s="21">
        <f>IF($J46="","",IF($J46&lt;0,"Pierde plata",IF($L46="","Sin objetivo",IF($J46&gt;=$L46,"OK","Bajo objetivo"))))</f>
        <v/>
      </c>
      <c r="N46" s="20">
        <f>IF(OR($E46="",$L46="",N($L46)&gt;=1),"",ROUNDUP($E46/(1-$L46)*IF(Configuración!$C$3="Responsable inscripto",1+IF($D46="",Configuración!$C$4,$D46),1),0))</f>
        <v/>
      </c>
      <c r="O46" s="22">
        <f>IF(OR($I46="",$G46=""),"",$I46*$G46)</f>
        <v/>
      </c>
      <c r="P46" s="22">
        <f>IF(OR($H46="",$G46=""),"",$H46*$G46)</f>
        <v/>
      </c>
    </row>
    <row r="47">
      <c r="A47" s="15" t="n"/>
      <c r="B47" s="15" t="n"/>
      <c r="C47" s="15" t="n"/>
      <c r="D47" s="16" t="n"/>
      <c r="E47" s="19" t="n"/>
      <c r="F47" s="19" t="n"/>
      <c r="G47" s="15" t="n"/>
      <c r="H47" s="20">
        <f>IF($F47="","",IF(Configuración!$C$3="Responsable inscripto",$F47/(1+IF($D47="",Configuración!$C$4,$D47)),$F47))</f>
        <v/>
      </c>
      <c r="I47" s="20">
        <f>IF(OR($E47="",$H47=""),"",$H47-$E47)</f>
        <v/>
      </c>
      <c r="J47" s="17">
        <f>IF(OR($I47="",N($H47)=0),"",$I47/$H47)</f>
        <v/>
      </c>
      <c r="K47" s="17">
        <f>IF(OR($I47="",N($E47)=0),"",$I47/$E47)</f>
        <v/>
      </c>
      <c r="L47" s="17">
        <f>IF($C47="","",IFERROR(INDEX(Rubros!$B$2:$B$31,MATCH($C47,Rubros!$A$2:$A$31,0)),""))</f>
        <v/>
      </c>
      <c r="M47" s="21">
        <f>IF($J47="","",IF($J47&lt;0,"Pierde plata",IF($L47="","Sin objetivo",IF($J47&gt;=$L47,"OK","Bajo objetivo"))))</f>
        <v/>
      </c>
      <c r="N47" s="20">
        <f>IF(OR($E47="",$L47="",N($L47)&gt;=1),"",ROUNDUP($E47/(1-$L47)*IF(Configuración!$C$3="Responsable inscripto",1+IF($D47="",Configuración!$C$4,$D47),1),0))</f>
        <v/>
      </c>
      <c r="O47" s="22">
        <f>IF(OR($I47="",$G47=""),"",$I47*$G47)</f>
        <v/>
      </c>
      <c r="P47" s="22">
        <f>IF(OR($H47="",$G47=""),"",$H47*$G47)</f>
        <v/>
      </c>
    </row>
    <row r="48">
      <c r="A48" s="15" t="n"/>
      <c r="B48" s="15" t="n"/>
      <c r="C48" s="15" t="n"/>
      <c r="D48" s="16" t="n"/>
      <c r="E48" s="19" t="n"/>
      <c r="F48" s="19" t="n"/>
      <c r="G48" s="15" t="n"/>
      <c r="H48" s="20">
        <f>IF($F48="","",IF(Configuración!$C$3="Responsable inscripto",$F48/(1+IF($D48="",Configuración!$C$4,$D48)),$F48))</f>
        <v/>
      </c>
      <c r="I48" s="20">
        <f>IF(OR($E48="",$H48=""),"",$H48-$E48)</f>
        <v/>
      </c>
      <c r="J48" s="17">
        <f>IF(OR($I48="",N($H48)=0),"",$I48/$H48)</f>
        <v/>
      </c>
      <c r="K48" s="17">
        <f>IF(OR($I48="",N($E48)=0),"",$I48/$E48)</f>
        <v/>
      </c>
      <c r="L48" s="17">
        <f>IF($C48="","",IFERROR(INDEX(Rubros!$B$2:$B$31,MATCH($C48,Rubros!$A$2:$A$31,0)),""))</f>
        <v/>
      </c>
      <c r="M48" s="21">
        <f>IF($J48="","",IF($J48&lt;0,"Pierde plata",IF($L48="","Sin objetivo",IF($J48&gt;=$L48,"OK","Bajo objetivo"))))</f>
        <v/>
      </c>
      <c r="N48" s="20">
        <f>IF(OR($E48="",$L48="",N($L48)&gt;=1),"",ROUNDUP($E48/(1-$L48)*IF(Configuración!$C$3="Responsable inscripto",1+IF($D48="",Configuración!$C$4,$D48),1),0))</f>
        <v/>
      </c>
      <c r="O48" s="22">
        <f>IF(OR($I48="",$G48=""),"",$I48*$G48)</f>
        <v/>
      </c>
      <c r="P48" s="22">
        <f>IF(OR($H48="",$G48=""),"",$H48*$G48)</f>
        <v/>
      </c>
    </row>
    <row r="49">
      <c r="A49" s="15" t="n"/>
      <c r="B49" s="15" t="n"/>
      <c r="C49" s="15" t="n"/>
      <c r="D49" s="16" t="n"/>
      <c r="E49" s="19" t="n"/>
      <c r="F49" s="19" t="n"/>
      <c r="G49" s="15" t="n"/>
      <c r="H49" s="20">
        <f>IF($F49="","",IF(Configuración!$C$3="Responsable inscripto",$F49/(1+IF($D49="",Configuración!$C$4,$D49)),$F49))</f>
        <v/>
      </c>
      <c r="I49" s="20">
        <f>IF(OR($E49="",$H49=""),"",$H49-$E49)</f>
        <v/>
      </c>
      <c r="J49" s="17">
        <f>IF(OR($I49="",N($H49)=0),"",$I49/$H49)</f>
        <v/>
      </c>
      <c r="K49" s="17">
        <f>IF(OR($I49="",N($E49)=0),"",$I49/$E49)</f>
        <v/>
      </c>
      <c r="L49" s="17">
        <f>IF($C49="","",IFERROR(INDEX(Rubros!$B$2:$B$31,MATCH($C49,Rubros!$A$2:$A$31,0)),""))</f>
        <v/>
      </c>
      <c r="M49" s="21">
        <f>IF($J49="","",IF($J49&lt;0,"Pierde plata",IF($L49="","Sin objetivo",IF($J49&gt;=$L49,"OK","Bajo objetivo"))))</f>
        <v/>
      </c>
      <c r="N49" s="20">
        <f>IF(OR($E49="",$L49="",N($L49)&gt;=1),"",ROUNDUP($E49/(1-$L49)*IF(Configuración!$C$3="Responsable inscripto",1+IF($D49="",Configuración!$C$4,$D49),1),0))</f>
        <v/>
      </c>
      <c r="O49" s="22">
        <f>IF(OR($I49="",$G49=""),"",$I49*$G49)</f>
        <v/>
      </c>
      <c r="P49" s="22">
        <f>IF(OR($H49="",$G49=""),"",$H49*$G49)</f>
        <v/>
      </c>
    </row>
    <row r="50">
      <c r="A50" s="15" t="n"/>
      <c r="B50" s="15" t="n"/>
      <c r="C50" s="15" t="n"/>
      <c r="D50" s="16" t="n"/>
      <c r="E50" s="19" t="n"/>
      <c r="F50" s="19" t="n"/>
      <c r="G50" s="15" t="n"/>
      <c r="H50" s="20">
        <f>IF($F50="","",IF(Configuración!$C$3="Responsable inscripto",$F50/(1+IF($D50="",Configuración!$C$4,$D50)),$F50))</f>
        <v/>
      </c>
      <c r="I50" s="20">
        <f>IF(OR($E50="",$H50=""),"",$H50-$E50)</f>
        <v/>
      </c>
      <c r="J50" s="17">
        <f>IF(OR($I50="",N($H50)=0),"",$I50/$H50)</f>
        <v/>
      </c>
      <c r="K50" s="17">
        <f>IF(OR($I50="",N($E50)=0),"",$I50/$E50)</f>
        <v/>
      </c>
      <c r="L50" s="17">
        <f>IF($C50="","",IFERROR(INDEX(Rubros!$B$2:$B$31,MATCH($C50,Rubros!$A$2:$A$31,0)),""))</f>
        <v/>
      </c>
      <c r="M50" s="21">
        <f>IF($J50="","",IF($J50&lt;0,"Pierde plata",IF($L50="","Sin objetivo",IF($J50&gt;=$L50,"OK","Bajo objetivo"))))</f>
        <v/>
      </c>
      <c r="N50" s="20">
        <f>IF(OR($E50="",$L50="",N($L50)&gt;=1),"",ROUNDUP($E50/(1-$L50)*IF(Configuración!$C$3="Responsable inscripto",1+IF($D50="",Configuración!$C$4,$D50),1),0))</f>
        <v/>
      </c>
      <c r="O50" s="22">
        <f>IF(OR($I50="",$G50=""),"",$I50*$G50)</f>
        <v/>
      </c>
      <c r="P50" s="22">
        <f>IF(OR($H50="",$G50=""),"",$H50*$G50)</f>
        <v/>
      </c>
    </row>
    <row r="51">
      <c r="A51" s="15" t="n"/>
      <c r="B51" s="15" t="n"/>
      <c r="C51" s="15" t="n"/>
      <c r="D51" s="16" t="n"/>
      <c r="E51" s="19" t="n"/>
      <c r="F51" s="19" t="n"/>
      <c r="G51" s="15" t="n"/>
      <c r="H51" s="20">
        <f>IF($F51="","",IF(Configuración!$C$3="Responsable inscripto",$F51/(1+IF($D51="",Configuración!$C$4,$D51)),$F51))</f>
        <v/>
      </c>
      <c r="I51" s="20">
        <f>IF(OR($E51="",$H51=""),"",$H51-$E51)</f>
        <v/>
      </c>
      <c r="J51" s="17">
        <f>IF(OR($I51="",N($H51)=0),"",$I51/$H51)</f>
        <v/>
      </c>
      <c r="K51" s="17">
        <f>IF(OR($I51="",N($E51)=0),"",$I51/$E51)</f>
        <v/>
      </c>
      <c r="L51" s="17">
        <f>IF($C51="","",IFERROR(INDEX(Rubros!$B$2:$B$31,MATCH($C51,Rubros!$A$2:$A$31,0)),""))</f>
        <v/>
      </c>
      <c r="M51" s="21">
        <f>IF($J51="","",IF($J51&lt;0,"Pierde plata",IF($L51="","Sin objetivo",IF($J51&gt;=$L51,"OK","Bajo objetivo"))))</f>
        <v/>
      </c>
      <c r="N51" s="20">
        <f>IF(OR($E51="",$L51="",N($L51)&gt;=1),"",ROUNDUP($E51/(1-$L51)*IF(Configuración!$C$3="Responsable inscripto",1+IF($D51="",Configuración!$C$4,$D51),1),0))</f>
        <v/>
      </c>
      <c r="O51" s="22">
        <f>IF(OR($I51="",$G51=""),"",$I51*$G51)</f>
        <v/>
      </c>
      <c r="P51" s="22">
        <f>IF(OR($H51="",$G51=""),"",$H51*$G51)</f>
        <v/>
      </c>
    </row>
    <row r="52">
      <c r="A52" s="15" t="n"/>
      <c r="B52" s="15" t="n"/>
      <c r="C52" s="15" t="n"/>
      <c r="D52" s="16" t="n"/>
      <c r="E52" s="19" t="n"/>
      <c r="F52" s="19" t="n"/>
      <c r="G52" s="15" t="n"/>
      <c r="H52" s="20">
        <f>IF($F52="","",IF(Configuración!$C$3="Responsable inscripto",$F52/(1+IF($D52="",Configuración!$C$4,$D52)),$F52))</f>
        <v/>
      </c>
      <c r="I52" s="20">
        <f>IF(OR($E52="",$H52=""),"",$H52-$E52)</f>
        <v/>
      </c>
      <c r="J52" s="17">
        <f>IF(OR($I52="",N($H52)=0),"",$I52/$H52)</f>
        <v/>
      </c>
      <c r="K52" s="17">
        <f>IF(OR($I52="",N($E52)=0),"",$I52/$E52)</f>
        <v/>
      </c>
      <c r="L52" s="17">
        <f>IF($C52="","",IFERROR(INDEX(Rubros!$B$2:$B$31,MATCH($C52,Rubros!$A$2:$A$31,0)),""))</f>
        <v/>
      </c>
      <c r="M52" s="21">
        <f>IF($J52="","",IF($J52&lt;0,"Pierde plata",IF($L52="","Sin objetivo",IF($J52&gt;=$L52,"OK","Bajo objetivo"))))</f>
        <v/>
      </c>
      <c r="N52" s="20">
        <f>IF(OR($E52="",$L52="",N($L52)&gt;=1),"",ROUNDUP($E52/(1-$L52)*IF(Configuración!$C$3="Responsable inscripto",1+IF($D52="",Configuración!$C$4,$D52),1),0))</f>
        <v/>
      </c>
      <c r="O52" s="22">
        <f>IF(OR($I52="",$G52=""),"",$I52*$G52)</f>
        <v/>
      </c>
      <c r="P52" s="22">
        <f>IF(OR($H52="",$G52=""),"",$H52*$G52)</f>
        <v/>
      </c>
    </row>
    <row r="53">
      <c r="A53" s="15" t="n"/>
      <c r="B53" s="15" t="n"/>
      <c r="C53" s="15" t="n"/>
      <c r="D53" s="16" t="n"/>
      <c r="E53" s="19" t="n"/>
      <c r="F53" s="19" t="n"/>
      <c r="G53" s="15" t="n"/>
      <c r="H53" s="20">
        <f>IF($F53="","",IF(Configuración!$C$3="Responsable inscripto",$F53/(1+IF($D53="",Configuración!$C$4,$D53)),$F53))</f>
        <v/>
      </c>
      <c r="I53" s="20">
        <f>IF(OR($E53="",$H53=""),"",$H53-$E53)</f>
        <v/>
      </c>
      <c r="J53" s="17">
        <f>IF(OR($I53="",N($H53)=0),"",$I53/$H53)</f>
        <v/>
      </c>
      <c r="K53" s="17">
        <f>IF(OR($I53="",N($E53)=0),"",$I53/$E53)</f>
        <v/>
      </c>
      <c r="L53" s="17">
        <f>IF($C53="","",IFERROR(INDEX(Rubros!$B$2:$B$31,MATCH($C53,Rubros!$A$2:$A$31,0)),""))</f>
        <v/>
      </c>
      <c r="M53" s="21">
        <f>IF($J53="","",IF($J53&lt;0,"Pierde plata",IF($L53="","Sin objetivo",IF($J53&gt;=$L53,"OK","Bajo objetivo"))))</f>
        <v/>
      </c>
      <c r="N53" s="20">
        <f>IF(OR($E53="",$L53="",N($L53)&gt;=1),"",ROUNDUP($E53/(1-$L53)*IF(Configuración!$C$3="Responsable inscripto",1+IF($D53="",Configuración!$C$4,$D53),1),0))</f>
        <v/>
      </c>
      <c r="O53" s="22">
        <f>IF(OR($I53="",$G53=""),"",$I53*$G53)</f>
        <v/>
      </c>
      <c r="P53" s="22">
        <f>IF(OR($H53="",$G53=""),"",$H53*$G53)</f>
        <v/>
      </c>
    </row>
    <row r="54">
      <c r="A54" s="15" t="n"/>
      <c r="B54" s="15" t="n"/>
      <c r="C54" s="15" t="n"/>
      <c r="D54" s="16" t="n"/>
      <c r="E54" s="19" t="n"/>
      <c r="F54" s="19" t="n"/>
      <c r="G54" s="15" t="n"/>
      <c r="H54" s="20">
        <f>IF($F54="","",IF(Configuración!$C$3="Responsable inscripto",$F54/(1+IF($D54="",Configuración!$C$4,$D54)),$F54))</f>
        <v/>
      </c>
      <c r="I54" s="20">
        <f>IF(OR($E54="",$H54=""),"",$H54-$E54)</f>
        <v/>
      </c>
      <c r="J54" s="17">
        <f>IF(OR($I54="",N($H54)=0),"",$I54/$H54)</f>
        <v/>
      </c>
      <c r="K54" s="17">
        <f>IF(OR($I54="",N($E54)=0),"",$I54/$E54)</f>
        <v/>
      </c>
      <c r="L54" s="17">
        <f>IF($C54="","",IFERROR(INDEX(Rubros!$B$2:$B$31,MATCH($C54,Rubros!$A$2:$A$31,0)),""))</f>
        <v/>
      </c>
      <c r="M54" s="21">
        <f>IF($J54="","",IF($J54&lt;0,"Pierde plata",IF($L54="","Sin objetivo",IF($J54&gt;=$L54,"OK","Bajo objetivo"))))</f>
        <v/>
      </c>
      <c r="N54" s="20">
        <f>IF(OR($E54="",$L54="",N($L54)&gt;=1),"",ROUNDUP($E54/(1-$L54)*IF(Configuración!$C$3="Responsable inscripto",1+IF($D54="",Configuración!$C$4,$D54),1),0))</f>
        <v/>
      </c>
      <c r="O54" s="22">
        <f>IF(OR($I54="",$G54=""),"",$I54*$G54)</f>
        <v/>
      </c>
      <c r="P54" s="22">
        <f>IF(OR($H54="",$G54=""),"",$H54*$G54)</f>
        <v/>
      </c>
    </row>
    <row r="55">
      <c r="A55" s="15" t="n"/>
      <c r="B55" s="15" t="n"/>
      <c r="C55" s="15" t="n"/>
      <c r="D55" s="16" t="n"/>
      <c r="E55" s="19" t="n"/>
      <c r="F55" s="19" t="n"/>
      <c r="G55" s="15" t="n"/>
      <c r="H55" s="20">
        <f>IF($F55="","",IF(Configuración!$C$3="Responsable inscripto",$F55/(1+IF($D55="",Configuración!$C$4,$D55)),$F55))</f>
        <v/>
      </c>
      <c r="I55" s="20">
        <f>IF(OR($E55="",$H55=""),"",$H55-$E55)</f>
        <v/>
      </c>
      <c r="J55" s="17">
        <f>IF(OR($I55="",N($H55)=0),"",$I55/$H55)</f>
        <v/>
      </c>
      <c r="K55" s="17">
        <f>IF(OR($I55="",N($E55)=0),"",$I55/$E55)</f>
        <v/>
      </c>
      <c r="L55" s="17">
        <f>IF($C55="","",IFERROR(INDEX(Rubros!$B$2:$B$31,MATCH($C55,Rubros!$A$2:$A$31,0)),""))</f>
        <v/>
      </c>
      <c r="M55" s="21">
        <f>IF($J55="","",IF($J55&lt;0,"Pierde plata",IF($L55="","Sin objetivo",IF($J55&gt;=$L55,"OK","Bajo objetivo"))))</f>
        <v/>
      </c>
      <c r="N55" s="20">
        <f>IF(OR($E55="",$L55="",N($L55)&gt;=1),"",ROUNDUP($E55/(1-$L55)*IF(Configuración!$C$3="Responsable inscripto",1+IF($D55="",Configuración!$C$4,$D55),1),0))</f>
        <v/>
      </c>
      <c r="O55" s="22">
        <f>IF(OR($I55="",$G55=""),"",$I55*$G55)</f>
        <v/>
      </c>
      <c r="P55" s="22">
        <f>IF(OR($H55="",$G55=""),"",$H55*$G55)</f>
        <v/>
      </c>
    </row>
    <row r="56">
      <c r="A56" s="15" t="n"/>
      <c r="B56" s="15" t="n"/>
      <c r="C56" s="15" t="n"/>
      <c r="D56" s="16" t="n"/>
      <c r="E56" s="19" t="n"/>
      <c r="F56" s="19" t="n"/>
      <c r="G56" s="15" t="n"/>
      <c r="H56" s="20">
        <f>IF($F56="","",IF(Configuración!$C$3="Responsable inscripto",$F56/(1+IF($D56="",Configuración!$C$4,$D56)),$F56))</f>
        <v/>
      </c>
      <c r="I56" s="20">
        <f>IF(OR($E56="",$H56=""),"",$H56-$E56)</f>
        <v/>
      </c>
      <c r="J56" s="17">
        <f>IF(OR($I56="",N($H56)=0),"",$I56/$H56)</f>
        <v/>
      </c>
      <c r="K56" s="17">
        <f>IF(OR($I56="",N($E56)=0),"",$I56/$E56)</f>
        <v/>
      </c>
      <c r="L56" s="17">
        <f>IF($C56="","",IFERROR(INDEX(Rubros!$B$2:$B$31,MATCH($C56,Rubros!$A$2:$A$31,0)),""))</f>
        <v/>
      </c>
      <c r="M56" s="21">
        <f>IF($J56="","",IF($J56&lt;0,"Pierde plata",IF($L56="","Sin objetivo",IF($J56&gt;=$L56,"OK","Bajo objetivo"))))</f>
        <v/>
      </c>
      <c r="N56" s="20">
        <f>IF(OR($E56="",$L56="",N($L56)&gt;=1),"",ROUNDUP($E56/(1-$L56)*IF(Configuración!$C$3="Responsable inscripto",1+IF($D56="",Configuración!$C$4,$D56),1),0))</f>
        <v/>
      </c>
      <c r="O56" s="22">
        <f>IF(OR($I56="",$G56=""),"",$I56*$G56)</f>
        <v/>
      </c>
      <c r="P56" s="22">
        <f>IF(OR($H56="",$G56=""),"",$H56*$G56)</f>
        <v/>
      </c>
    </row>
    <row r="57">
      <c r="A57" s="15" t="n"/>
      <c r="B57" s="15" t="n"/>
      <c r="C57" s="15" t="n"/>
      <c r="D57" s="16" t="n"/>
      <c r="E57" s="19" t="n"/>
      <c r="F57" s="19" t="n"/>
      <c r="G57" s="15" t="n"/>
      <c r="H57" s="20">
        <f>IF($F57="","",IF(Configuración!$C$3="Responsable inscripto",$F57/(1+IF($D57="",Configuración!$C$4,$D57)),$F57))</f>
        <v/>
      </c>
      <c r="I57" s="20">
        <f>IF(OR($E57="",$H57=""),"",$H57-$E57)</f>
        <v/>
      </c>
      <c r="J57" s="17">
        <f>IF(OR($I57="",N($H57)=0),"",$I57/$H57)</f>
        <v/>
      </c>
      <c r="K57" s="17">
        <f>IF(OR($I57="",N($E57)=0),"",$I57/$E57)</f>
        <v/>
      </c>
      <c r="L57" s="17">
        <f>IF($C57="","",IFERROR(INDEX(Rubros!$B$2:$B$31,MATCH($C57,Rubros!$A$2:$A$31,0)),""))</f>
        <v/>
      </c>
      <c r="M57" s="21">
        <f>IF($J57="","",IF($J57&lt;0,"Pierde plata",IF($L57="","Sin objetivo",IF($J57&gt;=$L57,"OK","Bajo objetivo"))))</f>
        <v/>
      </c>
      <c r="N57" s="20">
        <f>IF(OR($E57="",$L57="",N($L57)&gt;=1),"",ROUNDUP($E57/(1-$L57)*IF(Configuración!$C$3="Responsable inscripto",1+IF($D57="",Configuración!$C$4,$D57),1),0))</f>
        <v/>
      </c>
      <c r="O57" s="22">
        <f>IF(OR($I57="",$G57=""),"",$I57*$G57)</f>
        <v/>
      </c>
      <c r="P57" s="22">
        <f>IF(OR($H57="",$G57=""),"",$H57*$G57)</f>
        <v/>
      </c>
    </row>
    <row r="58">
      <c r="A58" s="15" t="n"/>
      <c r="B58" s="15" t="n"/>
      <c r="C58" s="15" t="n"/>
      <c r="D58" s="16" t="n"/>
      <c r="E58" s="19" t="n"/>
      <c r="F58" s="19" t="n"/>
      <c r="G58" s="15" t="n"/>
      <c r="H58" s="20">
        <f>IF($F58="","",IF(Configuración!$C$3="Responsable inscripto",$F58/(1+IF($D58="",Configuración!$C$4,$D58)),$F58))</f>
        <v/>
      </c>
      <c r="I58" s="20">
        <f>IF(OR($E58="",$H58=""),"",$H58-$E58)</f>
        <v/>
      </c>
      <c r="J58" s="17">
        <f>IF(OR($I58="",N($H58)=0),"",$I58/$H58)</f>
        <v/>
      </c>
      <c r="K58" s="17">
        <f>IF(OR($I58="",N($E58)=0),"",$I58/$E58)</f>
        <v/>
      </c>
      <c r="L58" s="17">
        <f>IF($C58="","",IFERROR(INDEX(Rubros!$B$2:$B$31,MATCH($C58,Rubros!$A$2:$A$31,0)),""))</f>
        <v/>
      </c>
      <c r="M58" s="21">
        <f>IF($J58="","",IF($J58&lt;0,"Pierde plata",IF($L58="","Sin objetivo",IF($J58&gt;=$L58,"OK","Bajo objetivo"))))</f>
        <v/>
      </c>
      <c r="N58" s="20">
        <f>IF(OR($E58="",$L58="",N($L58)&gt;=1),"",ROUNDUP($E58/(1-$L58)*IF(Configuración!$C$3="Responsable inscripto",1+IF($D58="",Configuración!$C$4,$D58),1),0))</f>
        <v/>
      </c>
      <c r="O58" s="22">
        <f>IF(OR($I58="",$G58=""),"",$I58*$G58)</f>
        <v/>
      </c>
      <c r="P58" s="22">
        <f>IF(OR($H58="",$G58=""),"",$H58*$G58)</f>
        <v/>
      </c>
    </row>
    <row r="59">
      <c r="A59" s="15" t="n"/>
      <c r="B59" s="15" t="n"/>
      <c r="C59" s="15" t="n"/>
      <c r="D59" s="16" t="n"/>
      <c r="E59" s="19" t="n"/>
      <c r="F59" s="19" t="n"/>
      <c r="G59" s="15" t="n"/>
      <c r="H59" s="20">
        <f>IF($F59="","",IF(Configuración!$C$3="Responsable inscripto",$F59/(1+IF($D59="",Configuración!$C$4,$D59)),$F59))</f>
        <v/>
      </c>
      <c r="I59" s="20">
        <f>IF(OR($E59="",$H59=""),"",$H59-$E59)</f>
        <v/>
      </c>
      <c r="J59" s="17">
        <f>IF(OR($I59="",N($H59)=0),"",$I59/$H59)</f>
        <v/>
      </c>
      <c r="K59" s="17">
        <f>IF(OR($I59="",N($E59)=0),"",$I59/$E59)</f>
        <v/>
      </c>
      <c r="L59" s="17">
        <f>IF($C59="","",IFERROR(INDEX(Rubros!$B$2:$B$31,MATCH($C59,Rubros!$A$2:$A$31,0)),""))</f>
        <v/>
      </c>
      <c r="M59" s="21">
        <f>IF($J59="","",IF($J59&lt;0,"Pierde plata",IF($L59="","Sin objetivo",IF($J59&gt;=$L59,"OK","Bajo objetivo"))))</f>
        <v/>
      </c>
      <c r="N59" s="20">
        <f>IF(OR($E59="",$L59="",N($L59)&gt;=1),"",ROUNDUP($E59/(1-$L59)*IF(Configuración!$C$3="Responsable inscripto",1+IF($D59="",Configuración!$C$4,$D59),1),0))</f>
        <v/>
      </c>
      <c r="O59" s="22">
        <f>IF(OR($I59="",$G59=""),"",$I59*$G59)</f>
        <v/>
      </c>
      <c r="P59" s="22">
        <f>IF(OR($H59="",$G59=""),"",$H59*$G59)</f>
        <v/>
      </c>
    </row>
    <row r="60">
      <c r="A60" s="15" t="n"/>
      <c r="B60" s="15" t="n"/>
      <c r="C60" s="15" t="n"/>
      <c r="D60" s="16" t="n"/>
      <c r="E60" s="19" t="n"/>
      <c r="F60" s="19" t="n"/>
      <c r="G60" s="15" t="n"/>
      <c r="H60" s="20">
        <f>IF($F60="","",IF(Configuración!$C$3="Responsable inscripto",$F60/(1+IF($D60="",Configuración!$C$4,$D60)),$F60))</f>
        <v/>
      </c>
      <c r="I60" s="20">
        <f>IF(OR($E60="",$H60=""),"",$H60-$E60)</f>
        <v/>
      </c>
      <c r="J60" s="17">
        <f>IF(OR($I60="",N($H60)=0),"",$I60/$H60)</f>
        <v/>
      </c>
      <c r="K60" s="17">
        <f>IF(OR($I60="",N($E60)=0),"",$I60/$E60)</f>
        <v/>
      </c>
      <c r="L60" s="17">
        <f>IF($C60="","",IFERROR(INDEX(Rubros!$B$2:$B$31,MATCH($C60,Rubros!$A$2:$A$31,0)),""))</f>
        <v/>
      </c>
      <c r="M60" s="21">
        <f>IF($J60="","",IF($J60&lt;0,"Pierde plata",IF($L60="","Sin objetivo",IF($J60&gt;=$L60,"OK","Bajo objetivo"))))</f>
        <v/>
      </c>
      <c r="N60" s="20">
        <f>IF(OR($E60="",$L60="",N($L60)&gt;=1),"",ROUNDUP($E60/(1-$L60)*IF(Configuración!$C$3="Responsable inscripto",1+IF($D60="",Configuración!$C$4,$D60),1),0))</f>
        <v/>
      </c>
      <c r="O60" s="22">
        <f>IF(OR($I60="",$G60=""),"",$I60*$G60)</f>
        <v/>
      </c>
      <c r="P60" s="22">
        <f>IF(OR($H60="",$G60=""),"",$H60*$G60)</f>
        <v/>
      </c>
    </row>
    <row r="61">
      <c r="A61" s="15" t="n"/>
      <c r="B61" s="15" t="n"/>
      <c r="C61" s="15" t="n"/>
      <c r="D61" s="16" t="n"/>
      <c r="E61" s="19" t="n"/>
      <c r="F61" s="19" t="n"/>
      <c r="G61" s="15" t="n"/>
      <c r="H61" s="20">
        <f>IF($F61="","",IF(Configuración!$C$3="Responsable inscripto",$F61/(1+IF($D61="",Configuración!$C$4,$D61)),$F61))</f>
        <v/>
      </c>
      <c r="I61" s="20">
        <f>IF(OR($E61="",$H61=""),"",$H61-$E61)</f>
        <v/>
      </c>
      <c r="J61" s="17">
        <f>IF(OR($I61="",N($H61)=0),"",$I61/$H61)</f>
        <v/>
      </c>
      <c r="K61" s="17">
        <f>IF(OR($I61="",N($E61)=0),"",$I61/$E61)</f>
        <v/>
      </c>
      <c r="L61" s="17">
        <f>IF($C61="","",IFERROR(INDEX(Rubros!$B$2:$B$31,MATCH($C61,Rubros!$A$2:$A$31,0)),""))</f>
        <v/>
      </c>
      <c r="M61" s="21">
        <f>IF($J61="","",IF($J61&lt;0,"Pierde plata",IF($L61="","Sin objetivo",IF($J61&gt;=$L61,"OK","Bajo objetivo"))))</f>
        <v/>
      </c>
      <c r="N61" s="20">
        <f>IF(OR($E61="",$L61="",N($L61)&gt;=1),"",ROUNDUP($E61/(1-$L61)*IF(Configuración!$C$3="Responsable inscripto",1+IF($D61="",Configuración!$C$4,$D61),1),0))</f>
        <v/>
      </c>
      <c r="O61" s="22">
        <f>IF(OR($I61="",$G61=""),"",$I61*$G61)</f>
        <v/>
      </c>
      <c r="P61" s="22">
        <f>IF(OR($H61="",$G61=""),"",$H61*$G61)</f>
        <v/>
      </c>
    </row>
    <row r="62">
      <c r="A62" s="15" t="n"/>
      <c r="B62" s="15" t="n"/>
      <c r="C62" s="15" t="n"/>
      <c r="D62" s="16" t="n"/>
      <c r="E62" s="19" t="n"/>
      <c r="F62" s="19" t="n"/>
      <c r="G62" s="15" t="n"/>
      <c r="H62" s="20">
        <f>IF($F62="","",IF(Configuración!$C$3="Responsable inscripto",$F62/(1+IF($D62="",Configuración!$C$4,$D62)),$F62))</f>
        <v/>
      </c>
      <c r="I62" s="20">
        <f>IF(OR($E62="",$H62=""),"",$H62-$E62)</f>
        <v/>
      </c>
      <c r="J62" s="17">
        <f>IF(OR($I62="",N($H62)=0),"",$I62/$H62)</f>
        <v/>
      </c>
      <c r="K62" s="17">
        <f>IF(OR($I62="",N($E62)=0),"",$I62/$E62)</f>
        <v/>
      </c>
      <c r="L62" s="17">
        <f>IF($C62="","",IFERROR(INDEX(Rubros!$B$2:$B$31,MATCH($C62,Rubros!$A$2:$A$31,0)),""))</f>
        <v/>
      </c>
      <c r="M62" s="21">
        <f>IF($J62="","",IF($J62&lt;0,"Pierde plata",IF($L62="","Sin objetivo",IF($J62&gt;=$L62,"OK","Bajo objetivo"))))</f>
        <v/>
      </c>
      <c r="N62" s="20">
        <f>IF(OR($E62="",$L62="",N($L62)&gt;=1),"",ROUNDUP($E62/(1-$L62)*IF(Configuración!$C$3="Responsable inscripto",1+IF($D62="",Configuración!$C$4,$D62),1),0))</f>
        <v/>
      </c>
      <c r="O62" s="22">
        <f>IF(OR($I62="",$G62=""),"",$I62*$G62)</f>
        <v/>
      </c>
      <c r="P62" s="22">
        <f>IF(OR($H62="",$G62=""),"",$H62*$G62)</f>
        <v/>
      </c>
    </row>
    <row r="63">
      <c r="A63" s="15" t="n"/>
      <c r="B63" s="15" t="n"/>
      <c r="C63" s="15" t="n"/>
      <c r="D63" s="16" t="n"/>
      <c r="E63" s="19" t="n"/>
      <c r="F63" s="19" t="n"/>
      <c r="G63" s="15" t="n"/>
      <c r="H63" s="20">
        <f>IF($F63="","",IF(Configuración!$C$3="Responsable inscripto",$F63/(1+IF($D63="",Configuración!$C$4,$D63)),$F63))</f>
        <v/>
      </c>
      <c r="I63" s="20">
        <f>IF(OR($E63="",$H63=""),"",$H63-$E63)</f>
        <v/>
      </c>
      <c r="J63" s="17">
        <f>IF(OR($I63="",N($H63)=0),"",$I63/$H63)</f>
        <v/>
      </c>
      <c r="K63" s="17">
        <f>IF(OR($I63="",N($E63)=0),"",$I63/$E63)</f>
        <v/>
      </c>
      <c r="L63" s="17">
        <f>IF($C63="","",IFERROR(INDEX(Rubros!$B$2:$B$31,MATCH($C63,Rubros!$A$2:$A$31,0)),""))</f>
        <v/>
      </c>
      <c r="M63" s="21">
        <f>IF($J63="","",IF($J63&lt;0,"Pierde plata",IF($L63="","Sin objetivo",IF($J63&gt;=$L63,"OK","Bajo objetivo"))))</f>
        <v/>
      </c>
      <c r="N63" s="20">
        <f>IF(OR($E63="",$L63="",N($L63)&gt;=1),"",ROUNDUP($E63/(1-$L63)*IF(Configuración!$C$3="Responsable inscripto",1+IF($D63="",Configuración!$C$4,$D63),1),0))</f>
        <v/>
      </c>
      <c r="O63" s="22">
        <f>IF(OR($I63="",$G63=""),"",$I63*$G63)</f>
        <v/>
      </c>
      <c r="P63" s="22">
        <f>IF(OR($H63="",$G63=""),"",$H63*$G63)</f>
        <v/>
      </c>
    </row>
    <row r="64">
      <c r="A64" s="15" t="n"/>
      <c r="B64" s="15" t="n"/>
      <c r="C64" s="15" t="n"/>
      <c r="D64" s="16" t="n"/>
      <c r="E64" s="19" t="n"/>
      <c r="F64" s="19" t="n"/>
      <c r="G64" s="15" t="n"/>
      <c r="H64" s="20">
        <f>IF($F64="","",IF(Configuración!$C$3="Responsable inscripto",$F64/(1+IF($D64="",Configuración!$C$4,$D64)),$F64))</f>
        <v/>
      </c>
      <c r="I64" s="20">
        <f>IF(OR($E64="",$H64=""),"",$H64-$E64)</f>
        <v/>
      </c>
      <c r="J64" s="17">
        <f>IF(OR($I64="",N($H64)=0),"",$I64/$H64)</f>
        <v/>
      </c>
      <c r="K64" s="17">
        <f>IF(OR($I64="",N($E64)=0),"",$I64/$E64)</f>
        <v/>
      </c>
      <c r="L64" s="17">
        <f>IF($C64="","",IFERROR(INDEX(Rubros!$B$2:$B$31,MATCH($C64,Rubros!$A$2:$A$31,0)),""))</f>
        <v/>
      </c>
      <c r="M64" s="21">
        <f>IF($J64="","",IF($J64&lt;0,"Pierde plata",IF($L64="","Sin objetivo",IF($J64&gt;=$L64,"OK","Bajo objetivo"))))</f>
        <v/>
      </c>
      <c r="N64" s="20">
        <f>IF(OR($E64="",$L64="",N($L64)&gt;=1),"",ROUNDUP($E64/(1-$L64)*IF(Configuración!$C$3="Responsable inscripto",1+IF($D64="",Configuración!$C$4,$D64),1),0))</f>
        <v/>
      </c>
      <c r="O64" s="22">
        <f>IF(OR($I64="",$G64=""),"",$I64*$G64)</f>
        <v/>
      </c>
      <c r="P64" s="22">
        <f>IF(OR($H64="",$G64=""),"",$H64*$G64)</f>
        <v/>
      </c>
    </row>
    <row r="65">
      <c r="A65" s="15" t="n"/>
      <c r="B65" s="15" t="n"/>
      <c r="C65" s="15" t="n"/>
      <c r="D65" s="16" t="n"/>
      <c r="E65" s="19" t="n"/>
      <c r="F65" s="19" t="n"/>
      <c r="G65" s="15" t="n"/>
      <c r="H65" s="20">
        <f>IF($F65="","",IF(Configuración!$C$3="Responsable inscripto",$F65/(1+IF($D65="",Configuración!$C$4,$D65)),$F65))</f>
        <v/>
      </c>
      <c r="I65" s="20">
        <f>IF(OR($E65="",$H65=""),"",$H65-$E65)</f>
        <v/>
      </c>
      <c r="J65" s="17">
        <f>IF(OR($I65="",N($H65)=0),"",$I65/$H65)</f>
        <v/>
      </c>
      <c r="K65" s="17">
        <f>IF(OR($I65="",N($E65)=0),"",$I65/$E65)</f>
        <v/>
      </c>
      <c r="L65" s="17">
        <f>IF($C65="","",IFERROR(INDEX(Rubros!$B$2:$B$31,MATCH($C65,Rubros!$A$2:$A$31,0)),""))</f>
        <v/>
      </c>
      <c r="M65" s="21">
        <f>IF($J65="","",IF($J65&lt;0,"Pierde plata",IF($L65="","Sin objetivo",IF($J65&gt;=$L65,"OK","Bajo objetivo"))))</f>
        <v/>
      </c>
      <c r="N65" s="20">
        <f>IF(OR($E65="",$L65="",N($L65)&gt;=1),"",ROUNDUP($E65/(1-$L65)*IF(Configuración!$C$3="Responsable inscripto",1+IF($D65="",Configuración!$C$4,$D65),1),0))</f>
        <v/>
      </c>
      <c r="O65" s="22">
        <f>IF(OR($I65="",$G65=""),"",$I65*$G65)</f>
        <v/>
      </c>
      <c r="P65" s="22">
        <f>IF(OR($H65="",$G65=""),"",$H65*$G65)</f>
        <v/>
      </c>
    </row>
    <row r="66">
      <c r="A66" s="15" t="n"/>
      <c r="B66" s="15" t="n"/>
      <c r="C66" s="15" t="n"/>
      <c r="D66" s="16" t="n"/>
      <c r="E66" s="19" t="n"/>
      <c r="F66" s="19" t="n"/>
      <c r="G66" s="15" t="n"/>
      <c r="H66" s="20">
        <f>IF($F66="","",IF(Configuración!$C$3="Responsable inscripto",$F66/(1+IF($D66="",Configuración!$C$4,$D66)),$F66))</f>
        <v/>
      </c>
      <c r="I66" s="20">
        <f>IF(OR($E66="",$H66=""),"",$H66-$E66)</f>
        <v/>
      </c>
      <c r="J66" s="17">
        <f>IF(OR($I66="",N($H66)=0),"",$I66/$H66)</f>
        <v/>
      </c>
      <c r="K66" s="17">
        <f>IF(OR($I66="",N($E66)=0),"",$I66/$E66)</f>
        <v/>
      </c>
      <c r="L66" s="17">
        <f>IF($C66="","",IFERROR(INDEX(Rubros!$B$2:$B$31,MATCH($C66,Rubros!$A$2:$A$31,0)),""))</f>
        <v/>
      </c>
      <c r="M66" s="21">
        <f>IF($J66="","",IF($J66&lt;0,"Pierde plata",IF($L66="","Sin objetivo",IF($J66&gt;=$L66,"OK","Bajo objetivo"))))</f>
        <v/>
      </c>
      <c r="N66" s="20">
        <f>IF(OR($E66="",$L66="",N($L66)&gt;=1),"",ROUNDUP($E66/(1-$L66)*IF(Configuración!$C$3="Responsable inscripto",1+IF($D66="",Configuración!$C$4,$D66),1),0))</f>
        <v/>
      </c>
      <c r="O66" s="22">
        <f>IF(OR($I66="",$G66=""),"",$I66*$G66)</f>
        <v/>
      </c>
      <c r="P66" s="22">
        <f>IF(OR($H66="",$G66=""),"",$H66*$G66)</f>
        <v/>
      </c>
    </row>
    <row r="67">
      <c r="A67" s="15" t="n"/>
      <c r="B67" s="15" t="n"/>
      <c r="C67" s="15" t="n"/>
      <c r="D67" s="16" t="n"/>
      <c r="E67" s="19" t="n"/>
      <c r="F67" s="19" t="n"/>
      <c r="G67" s="15" t="n"/>
      <c r="H67" s="20">
        <f>IF($F67="","",IF(Configuración!$C$3="Responsable inscripto",$F67/(1+IF($D67="",Configuración!$C$4,$D67)),$F67))</f>
        <v/>
      </c>
      <c r="I67" s="20">
        <f>IF(OR($E67="",$H67=""),"",$H67-$E67)</f>
        <v/>
      </c>
      <c r="J67" s="17">
        <f>IF(OR($I67="",N($H67)=0),"",$I67/$H67)</f>
        <v/>
      </c>
      <c r="K67" s="17">
        <f>IF(OR($I67="",N($E67)=0),"",$I67/$E67)</f>
        <v/>
      </c>
      <c r="L67" s="17">
        <f>IF($C67="","",IFERROR(INDEX(Rubros!$B$2:$B$31,MATCH($C67,Rubros!$A$2:$A$31,0)),""))</f>
        <v/>
      </c>
      <c r="M67" s="21">
        <f>IF($J67="","",IF($J67&lt;0,"Pierde plata",IF($L67="","Sin objetivo",IF($J67&gt;=$L67,"OK","Bajo objetivo"))))</f>
        <v/>
      </c>
      <c r="N67" s="20">
        <f>IF(OR($E67="",$L67="",N($L67)&gt;=1),"",ROUNDUP($E67/(1-$L67)*IF(Configuración!$C$3="Responsable inscripto",1+IF($D67="",Configuración!$C$4,$D67),1),0))</f>
        <v/>
      </c>
      <c r="O67" s="22">
        <f>IF(OR($I67="",$G67=""),"",$I67*$G67)</f>
        <v/>
      </c>
      <c r="P67" s="22">
        <f>IF(OR($H67="",$G67=""),"",$H67*$G67)</f>
        <v/>
      </c>
    </row>
    <row r="68">
      <c r="A68" s="15" t="n"/>
      <c r="B68" s="15" t="n"/>
      <c r="C68" s="15" t="n"/>
      <c r="D68" s="16" t="n"/>
      <c r="E68" s="19" t="n"/>
      <c r="F68" s="19" t="n"/>
      <c r="G68" s="15" t="n"/>
      <c r="H68" s="20">
        <f>IF($F68="","",IF(Configuración!$C$3="Responsable inscripto",$F68/(1+IF($D68="",Configuración!$C$4,$D68)),$F68))</f>
        <v/>
      </c>
      <c r="I68" s="20">
        <f>IF(OR($E68="",$H68=""),"",$H68-$E68)</f>
        <v/>
      </c>
      <c r="J68" s="17">
        <f>IF(OR($I68="",N($H68)=0),"",$I68/$H68)</f>
        <v/>
      </c>
      <c r="K68" s="17">
        <f>IF(OR($I68="",N($E68)=0),"",$I68/$E68)</f>
        <v/>
      </c>
      <c r="L68" s="17">
        <f>IF($C68="","",IFERROR(INDEX(Rubros!$B$2:$B$31,MATCH($C68,Rubros!$A$2:$A$31,0)),""))</f>
        <v/>
      </c>
      <c r="M68" s="21">
        <f>IF($J68="","",IF($J68&lt;0,"Pierde plata",IF($L68="","Sin objetivo",IF($J68&gt;=$L68,"OK","Bajo objetivo"))))</f>
        <v/>
      </c>
      <c r="N68" s="20">
        <f>IF(OR($E68="",$L68="",N($L68)&gt;=1),"",ROUNDUP($E68/(1-$L68)*IF(Configuración!$C$3="Responsable inscripto",1+IF($D68="",Configuración!$C$4,$D68),1),0))</f>
        <v/>
      </c>
      <c r="O68" s="22">
        <f>IF(OR($I68="",$G68=""),"",$I68*$G68)</f>
        <v/>
      </c>
      <c r="P68" s="22">
        <f>IF(OR($H68="",$G68=""),"",$H68*$G68)</f>
        <v/>
      </c>
    </row>
    <row r="69">
      <c r="A69" s="15" t="n"/>
      <c r="B69" s="15" t="n"/>
      <c r="C69" s="15" t="n"/>
      <c r="D69" s="16" t="n"/>
      <c r="E69" s="19" t="n"/>
      <c r="F69" s="19" t="n"/>
      <c r="G69" s="15" t="n"/>
      <c r="H69" s="20">
        <f>IF($F69="","",IF(Configuración!$C$3="Responsable inscripto",$F69/(1+IF($D69="",Configuración!$C$4,$D69)),$F69))</f>
        <v/>
      </c>
      <c r="I69" s="20">
        <f>IF(OR($E69="",$H69=""),"",$H69-$E69)</f>
        <v/>
      </c>
      <c r="J69" s="17">
        <f>IF(OR($I69="",N($H69)=0),"",$I69/$H69)</f>
        <v/>
      </c>
      <c r="K69" s="17">
        <f>IF(OR($I69="",N($E69)=0),"",$I69/$E69)</f>
        <v/>
      </c>
      <c r="L69" s="17">
        <f>IF($C69="","",IFERROR(INDEX(Rubros!$B$2:$B$31,MATCH($C69,Rubros!$A$2:$A$31,0)),""))</f>
        <v/>
      </c>
      <c r="M69" s="21">
        <f>IF($J69="","",IF($J69&lt;0,"Pierde plata",IF($L69="","Sin objetivo",IF($J69&gt;=$L69,"OK","Bajo objetivo"))))</f>
        <v/>
      </c>
      <c r="N69" s="20">
        <f>IF(OR($E69="",$L69="",N($L69)&gt;=1),"",ROUNDUP($E69/(1-$L69)*IF(Configuración!$C$3="Responsable inscripto",1+IF($D69="",Configuración!$C$4,$D69),1),0))</f>
        <v/>
      </c>
      <c r="O69" s="22">
        <f>IF(OR($I69="",$G69=""),"",$I69*$G69)</f>
        <v/>
      </c>
      <c r="P69" s="22">
        <f>IF(OR($H69="",$G69=""),"",$H69*$G69)</f>
        <v/>
      </c>
    </row>
    <row r="70">
      <c r="A70" s="15" t="n"/>
      <c r="B70" s="15" t="n"/>
      <c r="C70" s="15" t="n"/>
      <c r="D70" s="16" t="n"/>
      <c r="E70" s="19" t="n"/>
      <c r="F70" s="19" t="n"/>
      <c r="G70" s="15" t="n"/>
      <c r="H70" s="20">
        <f>IF($F70="","",IF(Configuración!$C$3="Responsable inscripto",$F70/(1+IF($D70="",Configuración!$C$4,$D70)),$F70))</f>
        <v/>
      </c>
      <c r="I70" s="20">
        <f>IF(OR($E70="",$H70=""),"",$H70-$E70)</f>
        <v/>
      </c>
      <c r="J70" s="17">
        <f>IF(OR($I70="",N($H70)=0),"",$I70/$H70)</f>
        <v/>
      </c>
      <c r="K70" s="17">
        <f>IF(OR($I70="",N($E70)=0),"",$I70/$E70)</f>
        <v/>
      </c>
      <c r="L70" s="17">
        <f>IF($C70="","",IFERROR(INDEX(Rubros!$B$2:$B$31,MATCH($C70,Rubros!$A$2:$A$31,0)),""))</f>
        <v/>
      </c>
      <c r="M70" s="21">
        <f>IF($J70="","",IF($J70&lt;0,"Pierde plata",IF($L70="","Sin objetivo",IF($J70&gt;=$L70,"OK","Bajo objetivo"))))</f>
        <v/>
      </c>
      <c r="N70" s="20">
        <f>IF(OR($E70="",$L70="",N($L70)&gt;=1),"",ROUNDUP($E70/(1-$L70)*IF(Configuración!$C$3="Responsable inscripto",1+IF($D70="",Configuración!$C$4,$D70),1),0))</f>
        <v/>
      </c>
      <c r="O70" s="22">
        <f>IF(OR($I70="",$G70=""),"",$I70*$G70)</f>
        <v/>
      </c>
      <c r="P70" s="22">
        <f>IF(OR($H70="",$G70=""),"",$H70*$G70)</f>
        <v/>
      </c>
    </row>
    <row r="71">
      <c r="A71" s="15" t="n"/>
      <c r="B71" s="15" t="n"/>
      <c r="C71" s="15" t="n"/>
      <c r="D71" s="16" t="n"/>
      <c r="E71" s="19" t="n"/>
      <c r="F71" s="19" t="n"/>
      <c r="G71" s="15" t="n"/>
      <c r="H71" s="20">
        <f>IF($F71="","",IF(Configuración!$C$3="Responsable inscripto",$F71/(1+IF($D71="",Configuración!$C$4,$D71)),$F71))</f>
        <v/>
      </c>
      <c r="I71" s="20">
        <f>IF(OR($E71="",$H71=""),"",$H71-$E71)</f>
        <v/>
      </c>
      <c r="J71" s="17">
        <f>IF(OR($I71="",N($H71)=0),"",$I71/$H71)</f>
        <v/>
      </c>
      <c r="K71" s="17">
        <f>IF(OR($I71="",N($E71)=0),"",$I71/$E71)</f>
        <v/>
      </c>
      <c r="L71" s="17">
        <f>IF($C71="","",IFERROR(INDEX(Rubros!$B$2:$B$31,MATCH($C71,Rubros!$A$2:$A$31,0)),""))</f>
        <v/>
      </c>
      <c r="M71" s="21">
        <f>IF($J71="","",IF($J71&lt;0,"Pierde plata",IF($L71="","Sin objetivo",IF($J71&gt;=$L71,"OK","Bajo objetivo"))))</f>
        <v/>
      </c>
      <c r="N71" s="20">
        <f>IF(OR($E71="",$L71="",N($L71)&gt;=1),"",ROUNDUP($E71/(1-$L71)*IF(Configuración!$C$3="Responsable inscripto",1+IF($D71="",Configuración!$C$4,$D71),1),0))</f>
        <v/>
      </c>
      <c r="O71" s="22">
        <f>IF(OR($I71="",$G71=""),"",$I71*$G71)</f>
        <v/>
      </c>
      <c r="P71" s="22">
        <f>IF(OR($H71="",$G71=""),"",$H71*$G71)</f>
        <v/>
      </c>
    </row>
    <row r="72">
      <c r="A72" s="15" t="n"/>
      <c r="B72" s="15" t="n"/>
      <c r="C72" s="15" t="n"/>
      <c r="D72" s="16" t="n"/>
      <c r="E72" s="19" t="n"/>
      <c r="F72" s="19" t="n"/>
      <c r="G72" s="15" t="n"/>
      <c r="H72" s="20">
        <f>IF($F72="","",IF(Configuración!$C$3="Responsable inscripto",$F72/(1+IF($D72="",Configuración!$C$4,$D72)),$F72))</f>
        <v/>
      </c>
      <c r="I72" s="20">
        <f>IF(OR($E72="",$H72=""),"",$H72-$E72)</f>
        <v/>
      </c>
      <c r="J72" s="17">
        <f>IF(OR($I72="",N($H72)=0),"",$I72/$H72)</f>
        <v/>
      </c>
      <c r="K72" s="17">
        <f>IF(OR($I72="",N($E72)=0),"",$I72/$E72)</f>
        <v/>
      </c>
      <c r="L72" s="17">
        <f>IF($C72="","",IFERROR(INDEX(Rubros!$B$2:$B$31,MATCH($C72,Rubros!$A$2:$A$31,0)),""))</f>
        <v/>
      </c>
      <c r="M72" s="21">
        <f>IF($J72="","",IF($J72&lt;0,"Pierde plata",IF($L72="","Sin objetivo",IF($J72&gt;=$L72,"OK","Bajo objetivo"))))</f>
        <v/>
      </c>
      <c r="N72" s="20">
        <f>IF(OR($E72="",$L72="",N($L72)&gt;=1),"",ROUNDUP($E72/(1-$L72)*IF(Configuración!$C$3="Responsable inscripto",1+IF($D72="",Configuración!$C$4,$D72),1),0))</f>
        <v/>
      </c>
      <c r="O72" s="22">
        <f>IF(OR($I72="",$G72=""),"",$I72*$G72)</f>
        <v/>
      </c>
      <c r="P72" s="22">
        <f>IF(OR($H72="",$G72=""),"",$H72*$G72)</f>
        <v/>
      </c>
    </row>
    <row r="73">
      <c r="A73" s="15" t="n"/>
      <c r="B73" s="15" t="n"/>
      <c r="C73" s="15" t="n"/>
      <c r="D73" s="16" t="n"/>
      <c r="E73" s="19" t="n"/>
      <c r="F73" s="19" t="n"/>
      <c r="G73" s="15" t="n"/>
      <c r="H73" s="20">
        <f>IF($F73="","",IF(Configuración!$C$3="Responsable inscripto",$F73/(1+IF($D73="",Configuración!$C$4,$D73)),$F73))</f>
        <v/>
      </c>
      <c r="I73" s="20">
        <f>IF(OR($E73="",$H73=""),"",$H73-$E73)</f>
        <v/>
      </c>
      <c r="J73" s="17">
        <f>IF(OR($I73="",N($H73)=0),"",$I73/$H73)</f>
        <v/>
      </c>
      <c r="K73" s="17">
        <f>IF(OR($I73="",N($E73)=0),"",$I73/$E73)</f>
        <v/>
      </c>
      <c r="L73" s="17">
        <f>IF($C73="","",IFERROR(INDEX(Rubros!$B$2:$B$31,MATCH($C73,Rubros!$A$2:$A$31,0)),""))</f>
        <v/>
      </c>
      <c r="M73" s="21">
        <f>IF($J73="","",IF($J73&lt;0,"Pierde plata",IF($L73="","Sin objetivo",IF($J73&gt;=$L73,"OK","Bajo objetivo"))))</f>
        <v/>
      </c>
      <c r="N73" s="20">
        <f>IF(OR($E73="",$L73="",N($L73)&gt;=1),"",ROUNDUP($E73/(1-$L73)*IF(Configuración!$C$3="Responsable inscripto",1+IF($D73="",Configuración!$C$4,$D73),1),0))</f>
        <v/>
      </c>
      <c r="O73" s="22">
        <f>IF(OR($I73="",$G73=""),"",$I73*$G73)</f>
        <v/>
      </c>
      <c r="P73" s="22">
        <f>IF(OR($H73="",$G73=""),"",$H73*$G73)</f>
        <v/>
      </c>
    </row>
    <row r="74">
      <c r="A74" s="15" t="n"/>
      <c r="B74" s="15" t="n"/>
      <c r="C74" s="15" t="n"/>
      <c r="D74" s="16" t="n"/>
      <c r="E74" s="19" t="n"/>
      <c r="F74" s="19" t="n"/>
      <c r="G74" s="15" t="n"/>
      <c r="H74" s="20">
        <f>IF($F74="","",IF(Configuración!$C$3="Responsable inscripto",$F74/(1+IF($D74="",Configuración!$C$4,$D74)),$F74))</f>
        <v/>
      </c>
      <c r="I74" s="20">
        <f>IF(OR($E74="",$H74=""),"",$H74-$E74)</f>
        <v/>
      </c>
      <c r="J74" s="17">
        <f>IF(OR($I74="",N($H74)=0),"",$I74/$H74)</f>
        <v/>
      </c>
      <c r="K74" s="17">
        <f>IF(OR($I74="",N($E74)=0),"",$I74/$E74)</f>
        <v/>
      </c>
      <c r="L74" s="17">
        <f>IF($C74="","",IFERROR(INDEX(Rubros!$B$2:$B$31,MATCH($C74,Rubros!$A$2:$A$31,0)),""))</f>
        <v/>
      </c>
      <c r="M74" s="21">
        <f>IF($J74="","",IF($J74&lt;0,"Pierde plata",IF($L74="","Sin objetivo",IF($J74&gt;=$L74,"OK","Bajo objetivo"))))</f>
        <v/>
      </c>
      <c r="N74" s="20">
        <f>IF(OR($E74="",$L74="",N($L74)&gt;=1),"",ROUNDUP($E74/(1-$L74)*IF(Configuración!$C$3="Responsable inscripto",1+IF($D74="",Configuración!$C$4,$D74),1),0))</f>
        <v/>
      </c>
      <c r="O74" s="22">
        <f>IF(OR($I74="",$G74=""),"",$I74*$G74)</f>
        <v/>
      </c>
      <c r="P74" s="22">
        <f>IF(OR($H74="",$G74=""),"",$H74*$G74)</f>
        <v/>
      </c>
    </row>
    <row r="75">
      <c r="A75" s="15" t="n"/>
      <c r="B75" s="15" t="n"/>
      <c r="C75" s="15" t="n"/>
      <c r="D75" s="16" t="n"/>
      <c r="E75" s="19" t="n"/>
      <c r="F75" s="19" t="n"/>
      <c r="G75" s="15" t="n"/>
      <c r="H75" s="20">
        <f>IF($F75="","",IF(Configuración!$C$3="Responsable inscripto",$F75/(1+IF($D75="",Configuración!$C$4,$D75)),$F75))</f>
        <v/>
      </c>
      <c r="I75" s="20">
        <f>IF(OR($E75="",$H75=""),"",$H75-$E75)</f>
        <v/>
      </c>
      <c r="J75" s="17">
        <f>IF(OR($I75="",N($H75)=0),"",$I75/$H75)</f>
        <v/>
      </c>
      <c r="K75" s="17">
        <f>IF(OR($I75="",N($E75)=0),"",$I75/$E75)</f>
        <v/>
      </c>
      <c r="L75" s="17">
        <f>IF($C75="","",IFERROR(INDEX(Rubros!$B$2:$B$31,MATCH($C75,Rubros!$A$2:$A$31,0)),""))</f>
        <v/>
      </c>
      <c r="M75" s="21">
        <f>IF($J75="","",IF($J75&lt;0,"Pierde plata",IF($L75="","Sin objetivo",IF($J75&gt;=$L75,"OK","Bajo objetivo"))))</f>
        <v/>
      </c>
      <c r="N75" s="20">
        <f>IF(OR($E75="",$L75="",N($L75)&gt;=1),"",ROUNDUP($E75/(1-$L75)*IF(Configuración!$C$3="Responsable inscripto",1+IF($D75="",Configuración!$C$4,$D75),1),0))</f>
        <v/>
      </c>
      <c r="O75" s="22">
        <f>IF(OR($I75="",$G75=""),"",$I75*$G75)</f>
        <v/>
      </c>
      <c r="P75" s="22">
        <f>IF(OR($H75="",$G75=""),"",$H75*$G75)</f>
        <v/>
      </c>
    </row>
    <row r="76">
      <c r="A76" s="15" t="n"/>
      <c r="B76" s="15" t="n"/>
      <c r="C76" s="15" t="n"/>
      <c r="D76" s="16" t="n"/>
      <c r="E76" s="19" t="n"/>
      <c r="F76" s="19" t="n"/>
      <c r="G76" s="15" t="n"/>
      <c r="H76" s="20">
        <f>IF($F76="","",IF(Configuración!$C$3="Responsable inscripto",$F76/(1+IF($D76="",Configuración!$C$4,$D76)),$F76))</f>
        <v/>
      </c>
      <c r="I76" s="20">
        <f>IF(OR($E76="",$H76=""),"",$H76-$E76)</f>
        <v/>
      </c>
      <c r="J76" s="17">
        <f>IF(OR($I76="",N($H76)=0),"",$I76/$H76)</f>
        <v/>
      </c>
      <c r="K76" s="17">
        <f>IF(OR($I76="",N($E76)=0),"",$I76/$E76)</f>
        <v/>
      </c>
      <c r="L76" s="17">
        <f>IF($C76="","",IFERROR(INDEX(Rubros!$B$2:$B$31,MATCH($C76,Rubros!$A$2:$A$31,0)),""))</f>
        <v/>
      </c>
      <c r="M76" s="21">
        <f>IF($J76="","",IF($J76&lt;0,"Pierde plata",IF($L76="","Sin objetivo",IF($J76&gt;=$L76,"OK","Bajo objetivo"))))</f>
        <v/>
      </c>
      <c r="N76" s="20">
        <f>IF(OR($E76="",$L76="",N($L76)&gt;=1),"",ROUNDUP($E76/(1-$L76)*IF(Configuración!$C$3="Responsable inscripto",1+IF($D76="",Configuración!$C$4,$D76),1),0))</f>
        <v/>
      </c>
      <c r="O76" s="22">
        <f>IF(OR($I76="",$G76=""),"",$I76*$G76)</f>
        <v/>
      </c>
      <c r="P76" s="22">
        <f>IF(OR($H76="",$G76=""),"",$H76*$G76)</f>
        <v/>
      </c>
    </row>
    <row r="77">
      <c r="A77" s="15" t="n"/>
      <c r="B77" s="15" t="n"/>
      <c r="C77" s="15" t="n"/>
      <c r="D77" s="16" t="n"/>
      <c r="E77" s="19" t="n"/>
      <c r="F77" s="19" t="n"/>
      <c r="G77" s="15" t="n"/>
      <c r="H77" s="20">
        <f>IF($F77="","",IF(Configuración!$C$3="Responsable inscripto",$F77/(1+IF($D77="",Configuración!$C$4,$D77)),$F77))</f>
        <v/>
      </c>
      <c r="I77" s="20">
        <f>IF(OR($E77="",$H77=""),"",$H77-$E77)</f>
        <v/>
      </c>
      <c r="J77" s="17">
        <f>IF(OR($I77="",N($H77)=0),"",$I77/$H77)</f>
        <v/>
      </c>
      <c r="K77" s="17">
        <f>IF(OR($I77="",N($E77)=0),"",$I77/$E77)</f>
        <v/>
      </c>
      <c r="L77" s="17">
        <f>IF($C77="","",IFERROR(INDEX(Rubros!$B$2:$B$31,MATCH($C77,Rubros!$A$2:$A$31,0)),""))</f>
        <v/>
      </c>
      <c r="M77" s="21">
        <f>IF($J77="","",IF($J77&lt;0,"Pierde plata",IF($L77="","Sin objetivo",IF($J77&gt;=$L77,"OK","Bajo objetivo"))))</f>
        <v/>
      </c>
      <c r="N77" s="20">
        <f>IF(OR($E77="",$L77="",N($L77)&gt;=1),"",ROUNDUP($E77/(1-$L77)*IF(Configuración!$C$3="Responsable inscripto",1+IF($D77="",Configuración!$C$4,$D77),1),0))</f>
        <v/>
      </c>
      <c r="O77" s="22">
        <f>IF(OR($I77="",$G77=""),"",$I77*$G77)</f>
        <v/>
      </c>
      <c r="P77" s="22">
        <f>IF(OR($H77="",$G77=""),"",$H77*$G77)</f>
        <v/>
      </c>
    </row>
    <row r="78">
      <c r="A78" s="15" t="n"/>
      <c r="B78" s="15" t="n"/>
      <c r="C78" s="15" t="n"/>
      <c r="D78" s="16" t="n"/>
      <c r="E78" s="19" t="n"/>
      <c r="F78" s="19" t="n"/>
      <c r="G78" s="15" t="n"/>
      <c r="H78" s="20">
        <f>IF($F78="","",IF(Configuración!$C$3="Responsable inscripto",$F78/(1+IF($D78="",Configuración!$C$4,$D78)),$F78))</f>
        <v/>
      </c>
      <c r="I78" s="20">
        <f>IF(OR($E78="",$H78=""),"",$H78-$E78)</f>
        <v/>
      </c>
      <c r="J78" s="17">
        <f>IF(OR($I78="",N($H78)=0),"",$I78/$H78)</f>
        <v/>
      </c>
      <c r="K78" s="17">
        <f>IF(OR($I78="",N($E78)=0),"",$I78/$E78)</f>
        <v/>
      </c>
      <c r="L78" s="17">
        <f>IF($C78="","",IFERROR(INDEX(Rubros!$B$2:$B$31,MATCH($C78,Rubros!$A$2:$A$31,0)),""))</f>
        <v/>
      </c>
      <c r="M78" s="21">
        <f>IF($J78="","",IF($J78&lt;0,"Pierde plata",IF($L78="","Sin objetivo",IF($J78&gt;=$L78,"OK","Bajo objetivo"))))</f>
        <v/>
      </c>
      <c r="N78" s="20">
        <f>IF(OR($E78="",$L78="",N($L78)&gt;=1),"",ROUNDUP($E78/(1-$L78)*IF(Configuración!$C$3="Responsable inscripto",1+IF($D78="",Configuración!$C$4,$D78),1),0))</f>
        <v/>
      </c>
      <c r="O78" s="22">
        <f>IF(OR($I78="",$G78=""),"",$I78*$G78)</f>
        <v/>
      </c>
      <c r="P78" s="22">
        <f>IF(OR($H78="",$G78=""),"",$H78*$G78)</f>
        <v/>
      </c>
    </row>
    <row r="79">
      <c r="A79" s="15" t="n"/>
      <c r="B79" s="15" t="n"/>
      <c r="C79" s="15" t="n"/>
      <c r="D79" s="16" t="n"/>
      <c r="E79" s="19" t="n"/>
      <c r="F79" s="19" t="n"/>
      <c r="G79" s="15" t="n"/>
      <c r="H79" s="20">
        <f>IF($F79="","",IF(Configuración!$C$3="Responsable inscripto",$F79/(1+IF($D79="",Configuración!$C$4,$D79)),$F79))</f>
        <v/>
      </c>
      <c r="I79" s="20">
        <f>IF(OR($E79="",$H79=""),"",$H79-$E79)</f>
        <v/>
      </c>
      <c r="J79" s="17">
        <f>IF(OR($I79="",N($H79)=0),"",$I79/$H79)</f>
        <v/>
      </c>
      <c r="K79" s="17">
        <f>IF(OR($I79="",N($E79)=0),"",$I79/$E79)</f>
        <v/>
      </c>
      <c r="L79" s="17">
        <f>IF($C79="","",IFERROR(INDEX(Rubros!$B$2:$B$31,MATCH($C79,Rubros!$A$2:$A$31,0)),""))</f>
        <v/>
      </c>
      <c r="M79" s="21">
        <f>IF($J79="","",IF($J79&lt;0,"Pierde plata",IF($L79="","Sin objetivo",IF($J79&gt;=$L79,"OK","Bajo objetivo"))))</f>
        <v/>
      </c>
      <c r="N79" s="20">
        <f>IF(OR($E79="",$L79="",N($L79)&gt;=1),"",ROUNDUP($E79/(1-$L79)*IF(Configuración!$C$3="Responsable inscripto",1+IF($D79="",Configuración!$C$4,$D79),1),0))</f>
        <v/>
      </c>
      <c r="O79" s="22">
        <f>IF(OR($I79="",$G79=""),"",$I79*$G79)</f>
        <v/>
      </c>
      <c r="P79" s="22">
        <f>IF(OR($H79="",$G79=""),"",$H79*$G79)</f>
        <v/>
      </c>
    </row>
    <row r="80">
      <c r="A80" s="15" t="n"/>
      <c r="B80" s="15" t="n"/>
      <c r="C80" s="15" t="n"/>
      <c r="D80" s="16" t="n"/>
      <c r="E80" s="19" t="n"/>
      <c r="F80" s="19" t="n"/>
      <c r="G80" s="15" t="n"/>
      <c r="H80" s="20">
        <f>IF($F80="","",IF(Configuración!$C$3="Responsable inscripto",$F80/(1+IF($D80="",Configuración!$C$4,$D80)),$F80))</f>
        <v/>
      </c>
      <c r="I80" s="20">
        <f>IF(OR($E80="",$H80=""),"",$H80-$E80)</f>
        <v/>
      </c>
      <c r="J80" s="17">
        <f>IF(OR($I80="",N($H80)=0),"",$I80/$H80)</f>
        <v/>
      </c>
      <c r="K80" s="17">
        <f>IF(OR($I80="",N($E80)=0),"",$I80/$E80)</f>
        <v/>
      </c>
      <c r="L80" s="17">
        <f>IF($C80="","",IFERROR(INDEX(Rubros!$B$2:$B$31,MATCH($C80,Rubros!$A$2:$A$31,0)),""))</f>
        <v/>
      </c>
      <c r="M80" s="21">
        <f>IF($J80="","",IF($J80&lt;0,"Pierde plata",IF($L80="","Sin objetivo",IF($J80&gt;=$L80,"OK","Bajo objetivo"))))</f>
        <v/>
      </c>
      <c r="N80" s="20">
        <f>IF(OR($E80="",$L80="",N($L80)&gt;=1),"",ROUNDUP($E80/(1-$L80)*IF(Configuración!$C$3="Responsable inscripto",1+IF($D80="",Configuración!$C$4,$D80),1),0))</f>
        <v/>
      </c>
      <c r="O80" s="22">
        <f>IF(OR($I80="",$G80=""),"",$I80*$G80)</f>
        <v/>
      </c>
      <c r="P80" s="22">
        <f>IF(OR($H80="",$G80=""),"",$H80*$G80)</f>
        <v/>
      </c>
    </row>
    <row r="81">
      <c r="A81" s="15" t="n"/>
      <c r="B81" s="15" t="n"/>
      <c r="C81" s="15" t="n"/>
      <c r="D81" s="16" t="n"/>
      <c r="E81" s="19" t="n"/>
      <c r="F81" s="19" t="n"/>
      <c r="G81" s="15" t="n"/>
      <c r="H81" s="20">
        <f>IF($F81="","",IF(Configuración!$C$3="Responsable inscripto",$F81/(1+IF($D81="",Configuración!$C$4,$D81)),$F81))</f>
        <v/>
      </c>
      <c r="I81" s="20">
        <f>IF(OR($E81="",$H81=""),"",$H81-$E81)</f>
        <v/>
      </c>
      <c r="J81" s="17">
        <f>IF(OR($I81="",N($H81)=0),"",$I81/$H81)</f>
        <v/>
      </c>
      <c r="K81" s="17">
        <f>IF(OR($I81="",N($E81)=0),"",$I81/$E81)</f>
        <v/>
      </c>
      <c r="L81" s="17">
        <f>IF($C81="","",IFERROR(INDEX(Rubros!$B$2:$B$31,MATCH($C81,Rubros!$A$2:$A$31,0)),""))</f>
        <v/>
      </c>
      <c r="M81" s="21">
        <f>IF($J81="","",IF($J81&lt;0,"Pierde plata",IF($L81="","Sin objetivo",IF($J81&gt;=$L81,"OK","Bajo objetivo"))))</f>
        <v/>
      </c>
      <c r="N81" s="20">
        <f>IF(OR($E81="",$L81="",N($L81)&gt;=1),"",ROUNDUP($E81/(1-$L81)*IF(Configuración!$C$3="Responsable inscripto",1+IF($D81="",Configuración!$C$4,$D81),1),0))</f>
        <v/>
      </c>
      <c r="O81" s="22">
        <f>IF(OR($I81="",$G81=""),"",$I81*$G81)</f>
        <v/>
      </c>
      <c r="P81" s="22">
        <f>IF(OR($H81="",$G81=""),"",$H81*$G81)</f>
        <v/>
      </c>
    </row>
    <row r="82">
      <c r="A82" s="15" t="n"/>
      <c r="B82" s="15" t="n"/>
      <c r="C82" s="15" t="n"/>
      <c r="D82" s="16" t="n"/>
      <c r="E82" s="19" t="n"/>
      <c r="F82" s="19" t="n"/>
      <c r="G82" s="15" t="n"/>
      <c r="H82" s="20">
        <f>IF($F82="","",IF(Configuración!$C$3="Responsable inscripto",$F82/(1+IF($D82="",Configuración!$C$4,$D82)),$F82))</f>
        <v/>
      </c>
      <c r="I82" s="20">
        <f>IF(OR($E82="",$H82=""),"",$H82-$E82)</f>
        <v/>
      </c>
      <c r="J82" s="17">
        <f>IF(OR($I82="",N($H82)=0),"",$I82/$H82)</f>
        <v/>
      </c>
      <c r="K82" s="17">
        <f>IF(OR($I82="",N($E82)=0),"",$I82/$E82)</f>
        <v/>
      </c>
      <c r="L82" s="17">
        <f>IF($C82="","",IFERROR(INDEX(Rubros!$B$2:$B$31,MATCH($C82,Rubros!$A$2:$A$31,0)),""))</f>
        <v/>
      </c>
      <c r="M82" s="21">
        <f>IF($J82="","",IF($J82&lt;0,"Pierde plata",IF($L82="","Sin objetivo",IF($J82&gt;=$L82,"OK","Bajo objetivo"))))</f>
        <v/>
      </c>
      <c r="N82" s="20">
        <f>IF(OR($E82="",$L82="",N($L82)&gt;=1),"",ROUNDUP($E82/(1-$L82)*IF(Configuración!$C$3="Responsable inscripto",1+IF($D82="",Configuración!$C$4,$D82),1),0))</f>
        <v/>
      </c>
      <c r="O82" s="22">
        <f>IF(OR($I82="",$G82=""),"",$I82*$G82)</f>
        <v/>
      </c>
      <c r="P82" s="22">
        <f>IF(OR($H82="",$G82=""),"",$H82*$G82)</f>
        <v/>
      </c>
    </row>
    <row r="83">
      <c r="A83" s="15" t="n"/>
      <c r="B83" s="15" t="n"/>
      <c r="C83" s="15" t="n"/>
      <c r="D83" s="16" t="n"/>
      <c r="E83" s="19" t="n"/>
      <c r="F83" s="19" t="n"/>
      <c r="G83" s="15" t="n"/>
      <c r="H83" s="20">
        <f>IF($F83="","",IF(Configuración!$C$3="Responsable inscripto",$F83/(1+IF($D83="",Configuración!$C$4,$D83)),$F83))</f>
        <v/>
      </c>
      <c r="I83" s="20">
        <f>IF(OR($E83="",$H83=""),"",$H83-$E83)</f>
        <v/>
      </c>
      <c r="J83" s="17">
        <f>IF(OR($I83="",N($H83)=0),"",$I83/$H83)</f>
        <v/>
      </c>
      <c r="K83" s="17">
        <f>IF(OR($I83="",N($E83)=0),"",$I83/$E83)</f>
        <v/>
      </c>
      <c r="L83" s="17">
        <f>IF($C83="","",IFERROR(INDEX(Rubros!$B$2:$B$31,MATCH($C83,Rubros!$A$2:$A$31,0)),""))</f>
        <v/>
      </c>
      <c r="M83" s="21">
        <f>IF($J83="","",IF($J83&lt;0,"Pierde plata",IF($L83="","Sin objetivo",IF($J83&gt;=$L83,"OK","Bajo objetivo"))))</f>
        <v/>
      </c>
      <c r="N83" s="20">
        <f>IF(OR($E83="",$L83="",N($L83)&gt;=1),"",ROUNDUP($E83/(1-$L83)*IF(Configuración!$C$3="Responsable inscripto",1+IF($D83="",Configuración!$C$4,$D83),1),0))</f>
        <v/>
      </c>
      <c r="O83" s="22">
        <f>IF(OR($I83="",$G83=""),"",$I83*$G83)</f>
        <v/>
      </c>
      <c r="P83" s="22">
        <f>IF(OR($H83="",$G83=""),"",$H83*$G83)</f>
        <v/>
      </c>
    </row>
    <row r="84">
      <c r="A84" s="15" t="n"/>
      <c r="B84" s="15" t="n"/>
      <c r="C84" s="15" t="n"/>
      <c r="D84" s="16" t="n"/>
      <c r="E84" s="19" t="n"/>
      <c r="F84" s="19" t="n"/>
      <c r="G84" s="15" t="n"/>
      <c r="H84" s="20">
        <f>IF($F84="","",IF(Configuración!$C$3="Responsable inscripto",$F84/(1+IF($D84="",Configuración!$C$4,$D84)),$F84))</f>
        <v/>
      </c>
      <c r="I84" s="20">
        <f>IF(OR($E84="",$H84=""),"",$H84-$E84)</f>
        <v/>
      </c>
      <c r="J84" s="17">
        <f>IF(OR($I84="",N($H84)=0),"",$I84/$H84)</f>
        <v/>
      </c>
      <c r="K84" s="17">
        <f>IF(OR($I84="",N($E84)=0),"",$I84/$E84)</f>
        <v/>
      </c>
      <c r="L84" s="17">
        <f>IF($C84="","",IFERROR(INDEX(Rubros!$B$2:$B$31,MATCH($C84,Rubros!$A$2:$A$31,0)),""))</f>
        <v/>
      </c>
      <c r="M84" s="21">
        <f>IF($J84="","",IF($J84&lt;0,"Pierde plata",IF($L84="","Sin objetivo",IF($J84&gt;=$L84,"OK","Bajo objetivo"))))</f>
        <v/>
      </c>
      <c r="N84" s="20">
        <f>IF(OR($E84="",$L84="",N($L84)&gt;=1),"",ROUNDUP($E84/(1-$L84)*IF(Configuración!$C$3="Responsable inscripto",1+IF($D84="",Configuración!$C$4,$D84),1),0))</f>
        <v/>
      </c>
      <c r="O84" s="22">
        <f>IF(OR($I84="",$G84=""),"",$I84*$G84)</f>
        <v/>
      </c>
      <c r="P84" s="22">
        <f>IF(OR($H84="",$G84=""),"",$H84*$G84)</f>
        <v/>
      </c>
    </row>
    <row r="85">
      <c r="A85" s="15" t="n"/>
      <c r="B85" s="15" t="n"/>
      <c r="C85" s="15" t="n"/>
      <c r="D85" s="16" t="n"/>
      <c r="E85" s="19" t="n"/>
      <c r="F85" s="19" t="n"/>
      <c r="G85" s="15" t="n"/>
      <c r="H85" s="20">
        <f>IF($F85="","",IF(Configuración!$C$3="Responsable inscripto",$F85/(1+IF($D85="",Configuración!$C$4,$D85)),$F85))</f>
        <v/>
      </c>
      <c r="I85" s="20">
        <f>IF(OR($E85="",$H85=""),"",$H85-$E85)</f>
        <v/>
      </c>
      <c r="J85" s="17">
        <f>IF(OR($I85="",N($H85)=0),"",$I85/$H85)</f>
        <v/>
      </c>
      <c r="K85" s="17">
        <f>IF(OR($I85="",N($E85)=0),"",$I85/$E85)</f>
        <v/>
      </c>
      <c r="L85" s="17">
        <f>IF($C85="","",IFERROR(INDEX(Rubros!$B$2:$B$31,MATCH($C85,Rubros!$A$2:$A$31,0)),""))</f>
        <v/>
      </c>
      <c r="M85" s="21">
        <f>IF($J85="","",IF($J85&lt;0,"Pierde plata",IF($L85="","Sin objetivo",IF($J85&gt;=$L85,"OK","Bajo objetivo"))))</f>
        <v/>
      </c>
      <c r="N85" s="20">
        <f>IF(OR($E85="",$L85="",N($L85)&gt;=1),"",ROUNDUP($E85/(1-$L85)*IF(Configuración!$C$3="Responsable inscripto",1+IF($D85="",Configuración!$C$4,$D85),1),0))</f>
        <v/>
      </c>
      <c r="O85" s="22">
        <f>IF(OR($I85="",$G85=""),"",$I85*$G85)</f>
        <v/>
      </c>
      <c r="P85" s="22">
        <f>IF(OR($H85="",$G85=""),"",$H85*$G85)</f>
        <v/>
      </c>
    </row>
    <row r="86">
      <c r="A86" s="15" t="n"/>
      <c r="B86" s="15" t="n"/>
      <c r="C86" s="15" t="n"/>
      <c r="D86" s="16" t="n"/>
      <c r="E86" s="19" t="n"/>
      <c r="F86" s="19" t="n"/>
      <c r="G86" s="15" t="n"/>
      <c r="H86" s="20">
        <f>IF($F86="","",IF(Configuración!$C$3="Responsable inscripto",$F86/(1+IF($D86="",Configuración!$C$4,$D86)),$F86))</f>
        <v/>
      </c>
      <c r="I86" s="20">
        <f>IF(OR($E86="",$H86=""),"",$H86-$E86)</f>
        <v/>
      </c>
      <c r="J86" s="17">
        <f>IF(OR($I86="",N($H86)=0),"",$I86/$H86)</f>
        <v/>
      </c>
      <c r="K86" s="17">
        <f>IF(OR($I86="",N($E86)=0),"",$I86/$E86)</f>
        <v/>
      </c>
      <c r="L86" s="17">
        <f>IF($C86="","",IFERROR(INDEX(Rubros!$B$2:$B$31,MATCH($C86,Rubros!$A$2:$A$31,0)),""))</f>
        <v/>
      </c>
      <c r="M86" s="21">
        <f>IF($J86="","",IF($J86&lt;0,"Pierde plata",IF($L86="","Sin objetivo",IF($J86&gt;=$L86,"OK","Bajo objetivo"))))</f>
        <v/>
      </c>
      <c r="N86" s="20">
        <f>IF(OR($E86="",$L86="",N($L86)&gt;=1),"",ROUNDUP($E86/(1-$L86)*IF(Configuración!$C$3="Responsable inscripto",1+IF($D86="",Configuración!$C$4,$D86),1),0))</f>
        <v/>
      </c>
      <c r="O86" s="22">
        <f>IF(OR($I86="",$G86=""),"",$I86*$G86)</f>
        <v/>
      </c>
      <c r="P86" s="22">
        <f>IF(OR($H86="",$G86=""),"",$H86*$G86)</f>
        <v/>
      </c>
    </row>
    <row r="87">
      <c r="A87" s="15" t="n"/>
      <c r="B87" s="15" t="n"/>
      <c r="C87" s="15" t="n"/>
      <c r="D87" s="16" t="n"/>
      <c r="E87" s="19" t="n"/>
      <c r="F87" s="19" t="n"/>
      <c r="G87" s="15" t="n"/>
      <c r="H87" s="20">
        <f>IF($F87="","",IF(Configuración!$C$3="Responsable inscripto",$F87/(1+IF($D87="",Configuración!$C$4,$D87)),$F87))</f>
        <v/>
      </c>
      <c r="I87" s="20">
        <f>IF(OR($E87="",$H87=""),"",$H87-$E87)</f>
        <v/>
      </c>
      <c r="J87" s="17">
        <f>IF(OR($I87="",N($H87)=0),"",$I87/$H87)</f>
        <v/>
      </c>
      <c r="K87" s="17">
        <f>IF(OR($I87="",N($E87)=0),"",$I87/$E87)</f>
        <v/>
      </c>
      <c r="L87" s="17">
        <f>IF($C87="","",IFERROR(INDEX(Rubros!$B$2:$B$31,MATCH($C87,Rubros!$A$2:$A$31,0)),""))</f>
        <v/>
      </c>
      <c r="M87" s="21">
        <f>IF($J87="","",IF($J87&lt;0,"Pierde plata",IF($L87="","Sin objetivo",IF($J87&gt;=$L87,"OK","Bajo objetivo"))))</f>
        <v/>
      </c>
      <c r="N87" s="20">
        <f>IF(OR($E87="",$L87="",N($L87)&gt;=1),"",ROUNDUP($E87/(1-$L87)*IF(Configuración!$C$3="Responsable inscripto",1+IF($D87="",Configuración!$C$4,$D87),1),0))</f>
        <v/>
      </c>
      <c r="O87" s="22">
        <f>IF(OR($I87="",$G87=""),"",$I87*$G87)</f>
        <v/>
      </c>
      <c r="P87" s="22">
        <f>IF(OR($H87="",$G87=""),"",$H87*$G87)</f>
        <v/>
      </c>
    </row>
    <row r="88">
      <c r="A88" s="15" t="n"/>
      <c r="B88" s="15" t="n"/>
      <c r="C88" s="15" t="n"/>
      <c r="D88" s="16" t="n"/>
      <c r="E88" s="19" t="n"/>
      <c r="F88" s="19" t="n"/>
      <c r="G88" s="15" t="n"/>
      <c r="H88" s="20">
        <f>IF($F88="","",IF(Configuración!$C$3="Responsable inscripto",$F88/(1+IF($D88="",Configuración!$C$4,$D88)),$F88))</f>
        <v/>
      </c>
      <c r="I88" s="20">
        <f>IF(OR($E88="",$H88=""),"",$H88-$E88)</f>
        <v/>
      </c>
      <c r="J88" s="17">
        <f>IF(OR($I88="",N($H88)=0),"",$I88/$H88)</f>
        <v/>
      </c>
      <c r="K88" s="17">
        <f>IF(OR($I88="",N($E88)=0),"",$I88/$E88)</f>
        <v/>
      </c>
      <c r="L88" s="17">
        <f>IF($C88="","",IFERROR(INDEX(Rubros!$B$2:$B$31,MATCH($C88,Rubros!$A$2:$A$31,0)),""))</f>
        <v/>
      </c>
      <c r="M88" s="21">
        <f>IF($J88="","",IF($J88&lt;0,"Pierde plata",IF($L88="","Sin objetivo",IF($J88&gt;=$L88,"OK","Bajo objetivo"))))</f>
        <v/>
      </c>
      <c r="N88" s="20">
        <f>IF(OR($E88="",$L88="",N($L88)&gt;=1),"",ROUNDUP($E88/(1-$L88)*IF(Configuración!$C$3="Responsable inscripto",1+IF($D88="",Configuración!$C$4,$D88),1),0))</f>
        <v/>
      </c>
      <c r="O88" s="22">
        <f>IF(OR($I88="",$G88=""),"",$I88*$G88)</f>
        <v/>
      </c>
      <c r="P88" s="22">
        <f>IF(OR($H88="",$G88=""),"",$H88*$G88)</f>
        <v/>
      </c>
    </row>
    <row r="89">
      <c r="A89" s="15" t="n"/>
      <c r="B89" s="15" t="n"/>
      <c r="C89" s="15" t="n"/>
      <c r="D89" s="16" t="n"/>
      <c r="E89" s="19" t="n"/>
      <c r="F89" s="19" t="n"/>
      <c r="G89" s="15" t="n"/>
      <c r="H89" s="20">
        <f>IF($F89="","",IF(Configuración!$C$3="Responsable inscripto",$F89/(1+IF($D89="",Configuración!$C$4,$D89)),$F89))</f>
        <v/>
      </c>
      <c r="I89" s="20">
        <f>IF(OR($E89="",$H89=""),"",$H89-$E89)</f>
        <v/>
      </c>
      <c r="J89" s="17">
        <f>IF(OR($I89="",N($H89)=0),"",$I89/$H89)</f>
        <v/>
      </c>
      <c r="K89" s="17">
        <f>IF(OR($I89="",N($E89)=0),"",$I89/$E89)</f>
        <v/>
      </c>
      <c r="L89" s="17">
        <f>IF($C89="","",IFERROR(INDEX(Rubros!$B$2:$B$31,MATCH($C89,Rubros!$A$2:$A$31,0)),""))</f>
        <v/>
      </c>
      <c r="M89" s="21">
        <f>IF($J89="","",IF($J89&lt;0,"Pierde plata",IF($L89="","Sin objetivo",IF($J89&gt;=$L89,"OK","Bajo objetivo"))))</f>
        <v/>
      </c>
      <c r="N89" s="20">
        <f>IF(OR($E89="",$L89="",N($L89)&gt;=1),"",ROUNDUP($E89/(1-$L89)*IF(Configuración!$C$3="Responsable inscripto",1+IF($D89="",Configuración!$C$4,$D89),1),0))</f>
        <v/>
      </c>
      <c r="O89" s="22">
        <f>IF(OR($I89="",$G89=""),"",$I89*$G89)</f>
        <v/>
      </c>
      <c r="P89" s="22">
        <f>IF(OR($H89="",$G89=""),"",$H89*$G89)</f>
        <v/>
      </c>
    </row>
    <row r="90">
      <c r="A90" s="15" t="n"/>
      <c r="B90" s="15" t="n"/>
      <c r="C90" s="15" t="n"/>
      <c r="D90" s="16" t="n"/>
      <c r="E90" s="19" t="n"/>
      <c r="F90" s="19" t="n"/>
      <c r="G90" s="15" t="n"/>
      <c r="H90" s="20">
        <f>IF($F90="","",IF(Configuración!$C$3="Responsable inscripto",$F90/(1+IF($D90="",Configuración!$C$4,$D90)),$F90))</f>
        <v/>
      </c>
      <c r="I90" s="20">
        <f>IF(OR($E90="",$H90=""),"",$H90-$E90)</f>
        <v/>
      </c>
      <c r="J90" s="17">
        <f>IF(OR($I90="",N($H90)=0),"",$I90/$H90)</f>
        <v/>
      </c>
      <c r="K90" s="17">
        <f>IF(OR($I90="",N($E90)=0),"",$I90/$E90)</f>
        <v/>
      </c>
      <c r="L90" s="17">
        <f>IF($C90="","",IFERROR(INDEX(Rubros!$B$2:$B$31,MATCH($C90,Rubros!$A$2:$A$31,0)),""))</f>
        <v/>
      </c>
      <c r="M90" s="21">
        <f>IF($J90="","",IF($J90&lt;0,"Pierde plata",IF($L90="","Sin objetivo",IF($J90&gt;=$L90,"OK","Bajo objetivo"))))</f>
        <v/>
      </c>
      <c r="N90" s="20">
        <f>IF(OR($E90="",$L90="",N($L90)&gt;=1),"",ROUNDUP($E90/(1-$L90)*IF(Configuración!$C$3="Responsable inscripto",1+IF($D90="",Configuración!$C$4,$D90),1),0))</f>
        <v/>
      </c>
      <c r="O90" s="22">
        <f>IF(OR($I90="",$G90=""),"",$I90*$G90)</f>
        <v/>
      </c>
      <c r="P90" s="22">
        <f>IF(OR($H90="",$G90=""),"",$H90*$G90)</f>
        <v/>
      </c>
    </row>
    <row r="91">
      <c r="A91" s="15" t="n"/>
      <c r="B91" s="15" t="n"/>
      <c r="C91" s="15" t="n"/>
      <c r="D91" s="16" t="n"/>
      <c r="E91" s="19" t="n"/>
      <c r="F91" s="19" t="n"/>
      <c r="G91" s="15" t="n"/>
      <c r="H91" s="20">
        <f>IF($F91="","",IF(Configuración!$C$3="Responsable inscripto",$F91/(1+IF($D91="",Configuración!$C$4,$D91)),$F91))</f>
        <v/>
      </c>
      <c r="I91" s="20">
        <f>IF(OR($E91="",$H91=""),"",$H91-$E91)</f>
        <v/>
      </c>
      <c r="J91" s="17">
        <f>IF(OR($I91="",N($H91)=0),"",$I91/$H91)</f>
        <v/>
      </c>
      <c r="K91" s="17">
        <f>IF(OR($I91="",N($E91)=0),"",$I91/$E91)</f>
        <v/>
      </c>
      <c r="L91" s="17">
        <f>IF($C91="","",IFERROR(INDEX(Rubros!$B$2:$B$31,MATCH($C91,Rubros!$A$2:$A$31,0)),""))</f>
        <v/>
      </c>
      <c r="M91" s="21">
        <f>IF($J91="","",IF($J91&lt;0,"Pierde plata",IF($L91="","Sin objetivo",IF($J91&gt;=$L91,"OK","Bajo objetivo"))))</f>
        <v/>
      </c>
      <c r="N91" s="20">
        <f>IF(OR($E91="",$L91="",N($L91)&gt;=1),"",ROUNDUP($E91/(1-$L91)*IF(Configuración!$C$3="Responsable inscripto",1+IF($D91="",Configuración!$C$4,$D91),1),0))</f>
        <v/>
      </c>
      <c r="O91" s="22">
        <f>IF(OR($I91="",$G91=""),"",$I91*$G91)</f>
        <v/>
      </c>
      <c r="P91" s="22">
        <f>IF(OR($H91="",$G91=""),"",$H91*$G91)</f>
        <v/>
      </c>
    </row>
    <row r="92">
      <c r="A92" s="15" t="n"/>
      <c r="B92" s="15" t="n"/>
      <c r="C92" s="15" t="n"/>
      <c r="D92" s="16" t="n"/>
      <c r="E92" s="19" t="n"/>
      <c r="F92" s="19" t="n"/>
      <c r="G92" s="15" t="n"/>
      <c r="H92" s="20">
        <f>IF($F92="","",IF(Configuración!$C$3="Responsable inscripto",$F92/(1+IF($D92="",Configuración!$C$4,$D92)),$F92))</f>
        <v/>
      </c>
      <c r="I92" s="20">
        <f>IF(OR($E92="",$H92=""),"",$H92-$E92)</f>
        <v/>
      </c>
      <c r="J92" s="17">
        <f>IF(OR($I92="",N($H92)=0),"",$I92/$H92)</f>
        <v/>
      </c>
      <c r="K92" s="17">
        <f>IF(OR($I92="",N($E92)=0),"",$I92/$E92)</f>
        <v/>
      </c>
      <c r="L92" s="17">
        <f>IF($C92="","",IFERROR(INDEX(Rubros!$B$2:$B$31,MATCH($C92,Rubros!$A$2:$A$31,0)),""))</f>
        <v/>
      </c>
      <c r="M92" s="21">
        <f>IF($J92="","",IF($J92&lt;0,"Pierde plata",IF($L92="","Sin objetivo",IF($J92&gt;=$L92,"OK","Bajo objetivo"))))</f>
        <v/>
      </c>
      <c r="N92" s="20">
        <f>IF(OR($E92="",$L92="",N($L92)&gt;=1),"",ROUNDUP($E92/(1-$L92)*IF(Configuración!$C$3="Responsable inscripto",1+IF($D92="",Configuración!$C$4,$D92),1),0))</f>
        <v/>
      </c>
      <c r="O92" s="22">
        <f>IF(OR($I92="",$G92=""),"",$I92*$G92)</f>
        <v/>
      </c>
      <c r="P92" s="22">
        <f>IF(OR($H92="",$G92=""),"",$H92*$G92)</f>
        <v/>
      </c>
    </row>
    <row r="93">
      <c r="A93" s="15" t="n"/>
      <c r="B93" s="15" t="n"/>
      <c r="C93" s="15" t="n"/>
      <c r="D93" s="16" t="n"/>
      <c r="E93" s="19" t="n"/>
      <c r="F93" s="19" t="n"/>
      <c r="G93" s="15" t="n"/>
      <c r="H93" s="20">
        <f>IF($F93="","",IF(Configuración!$C$3="Responsable inscripto",$F93/(1+IF($D93="",Configuración!$C$4,$D93)),$F93))</f>
        <v/>
      </c>
      <c r="I93" s="20">
        <f>IF(OR($E93="",$H93=""),"",$H93-$E93)</f>
        <v/>
      </c>
      <c r="J93" s="17">
        <f>IF(OR($I93="",N($H93)=0),"",$I93/$H93)</f>
        <v/>
      </c>
      <c r="K93" s="17">
        <f>IF(OR($I93="",N($E93)=0),"",$I93/$E93)</f>
        <v/>
      </c>
      <c r="L93" s="17">
        <f>IF($C93="","",IFERROR(INDEX(Rubros!$B$2:$B$31,MATCH($C93,Rubros!$A$2:$A$31,0)),""))</f>
        <v/>
      </c>
      <c r="M93" s="21">
        <f>IF($J93="","",IF($J93&lt;0,"Pierde plata",IF($L93="","Sin objetivo",IF($J93&gt;=$L93,"OK","Bajo objetivo"))))</f>
        <v/>
      </c>
      <c r="N93" s="20">
        <f>IF(OR($E93="",$L93="",N($L93)&gt;=1),"",ROUNDUP($E93/(1-$L93)*IF(Configuración!$C$3="Responsable inscripto",1+IF($D93="",Configuración!$C$4,$D93),1),0))</f>
        <v/>
      </c>
      <c r="O93" s="22">
        <f>IF(OR($I93="",$G93=""),"",$I93*$G93)</f>
        <v/>
      </c>
      <c r="P93" s="22">
        <f>IF(OR($H93="",$G93=""),"",$H93*$G93)</f>
        <v/>
      </c>
    </row>
    <row r="94">
      <c r="A94" s="15" t="n"/>
      <c r="B94" s="15" t="n"/>
      <c r="C94" s="15" t="n"/>
      <c r="D94" s="16" t="n"/>
      <c r="E94" s="19" t="n"/>
      <c r="F94" s="19" t="n"/>
      <c r="G94" s="15" t="n"/>
      <c r="H94" s="20">
        <f>IF($F94="","",IF(Configuración!$C$3="Responsable inscripto",$F94/(1+IF($D94="",Configuración!$C$4,$D94)),$F94))</f>
        <v/>
      </c>
      <c r="I94" s="20">
        <f>IF(OR($E94="",$H94=""),"",$H94-$E94)</f>
        <v/>
      </c>
      <c r="J94" s="17">
        <f>IF(OR($I94="",N($H94)=0),"",$I94/$H94)</f>
        <v/>
      </c>
      <c r="K94" s="17">
        <f>IF(OR($I94="",N($E94)=0),"",$I94/$E94)</f>
        <v/>
      </c>
      <c r="L94" s="17">
        <f>IF($C94="","",IFERROR(INDEX(Rubros!$B$2:$B$31,MATCH($C94,Rubros!$A$2:$A$31,0)),""))</f>
        <v/>
      </c>
      <c r="M94" s="21">
        <f>IF($J94="","",IF($J94&lt;0,"Pierde plata",IF($L94="","Sin objetivo",IF($J94&gt;=$L94,"OK","Bajo objetivo"))))</f>
        <v/>
      </c>
      <c r="N94" s="20">
        <f>IF(OR($E94="",$L94="",N($L94)&gt;=1),"",ROUNDUP($E94/(1-$L94)*IF(Configuración!$C$3="Responsable inscripto",1+IF($D94="",Configuración!$C$4,$D94),1),0))</f>
        <v/>
      </c>
      <c r="O94" s="22">
        <f>IF(OR($I94="",$G94=""),"",$I94*$G94)</f>
        <v/>
      </c>
      <c r="P94" s="22">
        <f>IF(OR($H94="",$G94=""),"",$H94*$G94)</f>
        <v/>
      </c>
    </row>
    <row r="95">
      <c r="A95" s="15" t="n"/>
      <c r="B95" s="15" t="n"/>
      <c r="C95" s="15" t="n"/>
      <c r="D95" s="16" t="n"/>
      <c r="E95" s="19" t="n"/>
      <c r="F95" s="19" t="n"/>
      <c r="G95" s="15" t="n"/>
      <c r="H95" s="20">
        <f>IF($F95="","",IF(Configuración!$C$3="Responsable inscripto",$F95/(1+IF($D95="",Configuración!$C$4,$D95)),$F95))</f>
        <v/>
      </c>
      <c r="I95" s="20">
        <f>IF(OR($E95="",$H95=""),"",$H95-$E95)</f>
        <v/>
      </c>
      <c r="J95" s="17">
        <f>IF(OR($I95="",N($H95)=0),"",$I95/$H95)</f>
        <v/>
      </c>
      <c r="K95" s="17">
        <f>IF(OR($I95="",N($E95)=0),"",$I95/$E95)</f>
        <v/>
      </c>
      <c r="L95" s="17">
        <f>IF($C95="","",IFERROR(INDEX(Rubros!$B$2:$B$31,MATCH($C95,Rubros!$A$2:$A$31,0)),""))</f>
        <v/>
      </c>
      <c r="M95" s="21">
        <f>IF($J95="","",IF($J95&lt;0,"Pierde plata",IF($L95="","Sin objetivo",IF($J95&gt;=$L95,"OK","Bajo objetivo"))))</f>
        <v/>
      </c>
      <c r="N95" s="20">
        <f>IF(OR($E95="",$L95="",N($L95)&gt;=1),"",ROUNDUP($E95/(1-$L95)*IF(Configuración!$C$3="Responsable inscripto",1+IF($D95="",Configuración!$C$4,$D95),1),0))</f>
        <v/>
      </c>
      <c r="O95" s="22">
        <f>IF(OR($I95="",$G95=""),"",$I95*$G95)</f>
        <v/>
      </c>
      <c r="P95" s="22">
        <f>IF(OR($H95="",$G95=""),"",$H95*$G95)</f>
        <v/>
      </c>
    </row>
    <row r="96">
      <c r="A96" s="15" t="n"/>
      <c r="B96" s="15" t="n"/>
      <c r="C96" s="15" t="n"/>
      <c r="D96" s="16" t="n"/>
      <c r="E96" s="19" t="n"/>
      <c r="F96" s="19" t="n"/>
      <c r="G96" s="15" t="n"/>
      <c r="H96" s="20">
        <f>IF($F96="","",IF(Configuración!$C$3="Responsable inscripto",$F96/(1+IF($D96="",Configuración!$C$4,$D96)),$F96))</f>
        <v/>
      </c>
      <c r="I96" s="20">
        <f>IF(OR($E96="",$H96=""),"",$H96-$E96)</f>
        <v/>
      </c>
      <c r="J96" s="17">
        <f>IF(OR($I96="",N($H96)=0),"",$I96/$H96)</f>
        <v/>
      </c>
      <c r="K96" s="17">
        <f>IF(OR($I96="",N($E96)=0),"",$I96/$E96)</f>
        <v/>
      </c>
      <c r="L96" s="17">
        <f>IF($C96="","",IFERROR(INDEX(Rubros!$B$2:$B$31,MATCH($C96,Rubros!$A$2:$A$31,0)),""))</f>
        <v/>
      </c>
      <c r="M96" s="21">
        <f>IF($J96="","",IF($J96&lt;0,"Pierde plata",IF($L96="","Sin objetivo",IF($J96&gt;=$L96,"OK","Bajo objetivo"))))</f>
        <v/>
      </c>
      <c r="N96" s="20">
        <f>IF(OR($E96="",$L96="",N($L96)&gt;=1),"",ROUNDUP($E96/(1-$L96)*IF(Configuración!$C$3="Responsable inscripto",1+IF($D96="",Configuración!$C$4,$D96),1),0))</f>
        <v/>
      </c>
      <c r="O96" s="22">
        <f>IF(OR($I96="",$G96=""),"",$I96*$G96)</f>
        <v/>
      </c>
      <c r="P96" s="22">
        <f>IF(OR($H96="",$G96=""),"",$H96*$G96)</f>
        <v/>
      </c>
    </row>
    <row r="97">
      <c r="A97" s="15" t="n"/>
      <c r="B97" s="15" t="n"/>
      <c r="C97" s="15" t="n"/>
      <c r="D97" s="16" t="n"/>
      <c r="E97" s="19" t="n"/>
      <c r="F97" s="19" t="n"/>
      <c r="G97" s="15" t="n"/>
      <c r="H97" s="20">
        <f>IF($F97="","",IF(Configuración!$C$3="Responsable inscripto",$F97/(1+IF($D97="",Configuración!$C$4,$D97)),$F97))</f>
        <v/>
      </c>
      <c r="I97" s="20">
        <f>IF(OR($E97="",$H97=""),"",$H97-$E97)</f>
        <v/>
      </c>
      <c r="J97" s="17">
        <f>IF(OR($I97="",N($H97)=0),"",$I97/$H97)</f>
        <v/>
      </c>
      <c r="K97" s="17">
        <f>IF(OR($I97="",N($E97)=0),"",$I97/$E97)</f>
        <v/>
      </c>
      <c r="L97" s="17">
        <f>IF($C97="","",IFERROR(INDEX(Rubros!$B$2:$B$31,MATCH($C97,Rubros!$A$2:$A$31,0)),""))</f>
        <v/>
      </c>
      <c r="M97" s="21">
        <f>IF($J97="","",IF($J97&lt;0,"Pierde plata",IF($L97="","Sin objetivo",IF($J97&gt;=$L97,"OK","Bajo objetivo"))))</f>
        <v/>
      </c>
      <c r="N97" s="20">
        <f>IF(OR($E97="",$L97="",N($L97)&gt;=1),"",ROUNDUP($E97/(1-$L97)*IF(Configuración!$C$3="Responsable inscripto",1+IF($D97="",Configuración!$C$4,$D97),1),0))</f>
        <v/>
      </c>
      <c r="O97" s="22">
        <f>IF(OR($I97="",$G97=""),"",$I97*$G97)</f>
        <v/>
      </c>
      <c r="P97" s="22">
        <f>IF(OR($H97="",$G97=""),"",$H97*$G97)</f>
        <v/>
      </c>
    </row>
    <row r="98">
      <c r="A98" s="15" t="n"/>
      <c r="B98" s="15" t="n"/>
      <c r="C98" s="15" t="n"/>
      <c r="D98" s="16" t="n"/>
      <c r="E98" s="19" t="n"/>
      <c r="F98" s="19" t="n"/>
      <c r="G98" s="15" t="n"/>
      <c r="H98" s="20">
        <f>IF($F98="","",IF(Configuración!$C$3="Responsable inscripto",$F98/(1+IF($D98="",Configuración!$C$4,$D98)),$F98))</f>
        <v/>
      </c>
      <c r="I98" s="20">
        <f>IF(OR($E98="",$H98=""),"",$H98-$E98)</f>
        <v/>
      </c>
      <c r="J98" s="17">
        <f>IF(OR($I98="",N($H98)=0),"",$I98/$H98)</f>
        <v/>
      </c>
      <c r="K98" s="17">
        <f>IF(OR($I98="",N($E98)=0),"",$I98/$E98)</f>
        <v/>
      </c>
      <c r="L98" s="17">
        <f>IF($C98="","",IFERROR(INDEX(Rubros!$B$2:$B$31,MATCH($C98,Rubros!$A$2:$A$31,0)),""))</f>
        <v/>
      </c>
      <c r="M98" s="21">
        <f>IF($J98="","",IF($J98&lt;0,"Pierde plata",IF($L98="","Sin objetivo",IF($J98&gt;=$L98,"OK","Bajo objetivo"))))</f>
        <v/>
      </c>
      <c r="N98" s="20">
        <f>IF(OR($E98="",$L98="",N($L98)&gt;=1),"",ROUNDUP($E98/(1-$L98)*IF(Configuración!$C$3="Responsable inscripto",1+IF($D98="",Configuración!$C$4,$D98),1),0))</f>
        <v/>
      </c>
      <c r="O98" s="22">
        <f>IF(OR($I98="",$G98=""),"",$I98*$G98)</f>
        <v/>
      </c>
      <c r="P98" s="22">
        <f>IF(OR($H98="",$G98=""),"",$H98*$G98)</f>
        <v/>
      </c>
    </row>
    <row r="99">
      <c r="A99" s="15" t="n"/>
      <c r="B99" s="15" t="n"/>
      <c r="C99" s="15" t="n"/>
      <c r="D99" s="16" t="n"/>
      <c r="E99" s="19" t="n"/>
      <c r="F99" s="19" t="n"/>
      <c r="G99" s="15" t="n"/>
      <c r="H99" s="20">
        <f>IF($F99="","",IF(Configuración!$C$3="Responsable inscripto",$F99/(1+IF($D99="",Configuración!$C$4,$D99)),$F99))</f>
        <v/>
      </c>
      <c r="I99" s="20">
        <f>IF(OR($E99="",$H99=""),"",$H99-$E99)</f>
        <v/>
      </c>
      <c r="J99" s="17">
        <f>IF(OR($I99="",N($H99)=0),"",$I99/$H99)</f>
        <v/>
      </c>
      <c r="K99" s="17">
        <f>IF(OR($I99="",N($E99)=0),"",$I99/$E99)</f>
        <v/>
      </c>
      <c r="L99" s="17">
        <f>IF($C99="","",IFERROR(INDEX(Rubros!$B$2:$B$31,MATCH($C99,Rubros!$A$2:$A$31,0)),""))</f>
        <v/>
      </c>
      <c r="M99" s="21">
        <f>IF($J99="","",IF($J99&lt;0,"Pierde plata",IF($L99="","Sin objetivo",IF($J99&gt;=$L99,"OK","Bajo objetivo"))))</f>
        <v/>
      </c>
      <c r="N99" s="20">
        <f>IF(OR($E99="",$L99="",N($L99)&gt;=1),"",ROUNDUP($E99/(1-$L99)*IF(Configuración!$C$3="Responsable inscripto",1+IF($D99="",Configuración!$C$4,$D99),1),0))</f>
        <v/>
      </c>
      <c r="O99" s="22">
        <f>IF(OR($I99="",$G99=""),"",$I99*$G99)</f>
        <v/>
      </c>
      <c r="P99" s="22">
        <f>IF(OR($H99="",$G99=""),"",$H99*$G99)</f>
        <v/>
      </c>
    </row>
    <row r="100">
      <c r="A100" s="15" t="n"/>
      <c r="B100" s="15" t="n"/>
      <c r="C100" s="15" t="n"/>
      <c r="D100" s="16" t="n"/>
      <c r="E100" s="19" t="n"/>
      <c r="F100" s="19" t="n"/>
      <c r="G100" s="15" t="n"/>
      <c r="H100" s="20">
        <f>IF($F100="","",IF(Configuración!$C$3="Responsable inscripto",$F100/(1+IF($D100="",Configuración!$C$4,$D100)),$F100))</f>
        <v/>
      </c>
      <c r="I100" s="20">
        <f>IF(OR($E100="",$H100=""),"",$H100-$E100)</f>
        <v/>
      </c>
      <c r="J100" s="17">
        <f>IF(OR($I100="",N($H100)=0),"",$I100/$H100)</f>
        <v/>
      </c>
      <c r="K100" s="17">
        <f>IF(OR($I100="",N($E100)=0),"",$I100/$E100)</f>
        <v/>
      </c>
      <c r="L100" s="17">
        <f>IF($C100="","",IFERROR(INDEX(Rubros!$B$2:$B$31,MATCH($C100,Rubros!$A$2:$A$31,0)),""))</f>
        <v/>
      </c>
      <c r="M100" s="21">
        <f>IF($J100="","",IF($J100&lt;0,"Pierde plata",IF($L100="","Sin objetivo",IF($J100&gt;=$L100,"OK","Bajo objetivo"))))</f>
        <v/>
      </c>
      <c r="N100" s="20">
        <f>IF(OR($E100="",$L100="",N($L100)&gt;=1),"",ROUNDUP($E100/(1-$L100)*IF(Configuración!$C$3="Responsable inscripto",1+IF($D100="",Configuración!$C$4,$D100),1),0))</f>
        <v/>
      </c>
      <c r="O100" s="22">
        <f>IF(OR($I100="",$G100=""),"",$I100*$G100)</f>
        <v/>
      </c>
      <c r="P100" s="22">
        <f>IF(OR($H100="",$G100=""),"",$H100*$G100)</f>
        <v/>
      </c>
    </row>
    <row r="101">
      <c r="A101" s="15" t="n"/>
      <c r="B101" s="15" t="n"/>
      <c r="C101" s="15" t="n"/>
      <c r="D101" s="16" t="n"/>
      <c r="E101" s="19" t="n"/>
      <c r="F101" s="19" t="n"/>
      <c r="G101" s="15" t="n"/>
      <c r="H101" s="20">
        <f>IF($F101="","",IF(Configuración!$C$3="Responsable inscripto",$F101/(1+IF($D101="",Configuración!$C$4,$D101)),$F101))</f>
        <v/>
      </c>
      <c r="I101" s="20">
        <f>IF(OR($E101="",$H101=""),"",$H101-$E101)</f>
        <v/>
      </c>
      <c r="J101" s="17">
        <f>IF(OR($I101="",N($H101)=0),"",$I101/$H101)</f>
        <v/>
      </c>
      <c r="K101" s="17">
        <f>IF(OR($I101="",N($E101)=0),"",$I101/$E101)</f>
        <v/>
      </c>
      <c r="L101" s="17">
        <f>IF($C101="","",IFERROR(INDEX(Rubros!$B$2:$B$31,MATCH($C101,Rubros!$A$2:$A$31,0)),""))</f>
        <v/>
      </c>
      <c r="M101" s="21">
        <f>IF($J101="","",IF($J101&lt;0,"Pierde plata",IF($L101="","Sin objetivo",IF($J101&gt;=$L101,"OK","Bajo objetivo"))))</f>
        <v/>
      </c>
      <c r="N101" s="20">
        <f>IF(OR($E101="",$L101="",N($L101)&gt;=1),"",ROUNDUP($E101/(1-$L101)*IF(Configuración!$C$3="Responsable inscripto",1+IF($D101="",Configuración!$C$4,$D101),1),0))</f>
        <v/>
      </c>
      <c r="O101" s="22">
        <f>IF(OR($I101="",$G101=""),"",$I101*$G101)</f>
        <v/>
      </c>
      <c r="P101" s="22">
        <f>IF(OR($H101="",$G101=""),"",$H101*$G101)</f>
        <v/>
      </c>
    </row>
    <row r="102">
      <c r="A102" s="15" t="n"/>
      <c r="B102" s="15" t="n"/>
      <c r="C102" s="15" t="n"/>
      <c r="D102" s="16" t="n"/>
      <c r="E102" s="19" t="n"/>
      <c r="F102" s="19" t="n"/>
      <c r="G102" s="15" t="n"/>
      <c r="H102" s="20">
        <f>IF($F102="","",IF(Configuración!$C$3="Responsable inscripto",$F102/(1+IF($D102="",Configuración!$C$4,$D102)),$F102))</f>
        <v/>
      </c>
      <c r="I102" s="20">
        <f>IF(OR($E102="",$H102=""),"",$H102-$E102)</f>
        <v/>
      </c>
      <c r="J102" s="17">
        <f>IF(OR($I102="",N($H102)=0),"",$I102/$H102)</f>
        <v/>
      </c>
      <c r="K102" s="17">
        <f>IF(OR($I102="",N($E102)=0),"",$I102/$E102)</f>
        <v/>
      </c>
      <c r="L102" s="17">
        <f>IF($C102="","",IFERROR(INDEX(Rubros!$B$2:$B$31,MATCH($C102,Rubros!$A$2:$A$31,0)),""))</f>
        <v/>
      </c>
      <c r="M102" s="21">
        <f>IF($J102="","",IF($J102&lt;0,"Pierde plata",IF($L102="","Sin objetivo",IF($J102&gt;=$L102,"OK","Bajo objetivo"))))</f>
        <v/>
      </c>
      <c r="N102" s="20">
        <f>IF(OR($E102="",$L102="",N($L102)&gt;=1),"",ROUNDUP($E102/(1-$L102)*IF(Configuración!$C$3="Responsable inscripto",1+IF($D102="",Configuración!$C$4,$D102),1),0))</f>
        <v/>
      </c>
      <c r="O102" s="22">
        <f>IF(OR($I102="",$G102=""),"",$I102*$G102)</f>
        <v/>
      </c>
      <c r="P102" s="22">
        <f>IF(OR($H102="",$G102=""),"",$H102*$G102)</f>
        <v/>
      </c>
    </row>
    <row r="103">
      <c r="A103" s="15" t="n"/>
      <c r="B103" s="15" t="n"/>
      <c r="C103" s="15" t="n"/>
      <c r="D103" s="16" t="n"/>
      <c r="E103" s="19" t="n"/>
      <c r="F103" s="19" t="n"/>
      <c r="G103" s="15" t="n"/>
      <c r="H103" s="20">
        <f>IF($F103="","",IF(Configuración!$C$3="Responsable inscripto",$F103/(1+IF($D103="",Configuración!$C$4,$D103)),$F103))</f>
        <v/>
      </c>
      <c r="I103" s="20">
        <f>IF(OR($E103="",$H103=""),"",$H103-$E103)</f>
        <v/>
      </c>
      <c r="J103" s="17">
        <f>IF(OR($I103="",N($H103)=0),"",$I103/$H103)</f>
        <v/>
      </c>
      <c r="K103" s="17">
        <f>IF(OR($I103="",N($E103)=0),"",$I103/$E103)</f>
        <v/>
      </c>
      <c r="L103" s="17">
        <f>IF($C103="","",IFERROR(INDEX(Rubros!$B$2:$B$31,MATCH($C103,Rubros!$A$2:$A$31,0)),""))</f>
        <v/>
      </c>
      <c r="M103" s="21">
        <f>IF($J103="","",IF($J103&lt;0,"Pierde plata",IF($L103="","Sin objetivo",IF($J103&gt;=$L103,"OK","Bajo objetivo"))))</f>
        <v/>
      </c>
      <c r="N103" s="20">
        <f>IF(OR($E103="",$L103="",N($L103)&gt;=1),"",ROUNDUP($E103/(1-$L103)*IF(Configuración!$C$3="Responsable inscripto",1+IF($D103="",Configuración!$C$4,$D103),1),0))</f>
        <v/>
      </c>
      <c r="O103" s="22">
        <f>IF(OR($I103="",$G103=""),"",$I103*$G103)</f>
        <v/>
      </c>
      <c r="P103" s="22">
        <f>IF(OR($H103="",$G103=""),"",$H103*$G103)</f>
        <v/>
      </c>
    </row>
    <row r="104">
      <c r="A104" s="15" t="n"/>
      <c r="B104" s="15" t="n"/>
      <c r="C104" s="15" t="n"/>
      <c r="D104" s="16" t="n"/>
      <c r="E104" s="19" t="n"/>
      <c r="F104" s="19" t="n"/>
      <c r="G104" s="15" t="n"/>
      <c r="H104" s="20">
        <f>IF($F104="","",IF(Configuración!$C$3="Responsable inscripto",$F104/(1+IF($D104="",Configuración!$C$4,$D104)),$F104))</f>
        <v/>
      </c>
      <c r="I104" s="20">
        <f>IF(OR($E104="",$H104=""),"",$H104-$E104)</f>
        <v/>
      </c>
      <c r="J104" s="17">
        <f>IF(OR($I104="",N($H104)=0),"",$I104/$H104)</f>
        <v/>
      </c>
      <c r="K104" s="17">
        <f>IF(OR($I104="",N($E104)=0),"",$I104/$E104)</f>
        <v/>
      </c>
      <c r="L104" s="17">
        <f>IF($C104="","",IFERROR(INDEX(Rubros!$B$2:$B$31,MATCH($C104,Rubros!$A$2:$A$31,0)),""))</f>
        <v/>
      </c>
      <c r="M104" s="21">
        <f>IF($J104="","",IF($J104&lt;0,"Pierde plata",IF($L104="","Sin objetivo",IF($J104&gt;=$L104,"OK","Bajo objetivo"))))</f>
        <v/>
      </c>
      <c r="N104" s="20">
        <f>IF(OR($E104="",$L104="",N($L104)&gt;=1),"",ROUNDUP($E104/(1-$L104)*IF(Configuración!$C$3="Responsable inscripto",1+IF($D104="",Configuración!$C$4,$D104),1),0))</f>
        <v/>
      </c>
      <c r="O104" s="22">
        <f>IF(OR($I104="",$G104=""),"",$I104*$G104)</f>
        <v/>
      </c>
      <c r="P104" s="22">
        <f>IF(OR($H104="",$G104=""),"",$H104*$G104)</f>
        <v/>
      </c>
    </row>
    <row r="105">
      <c r="A105" s="15" t="n"/>
      <c r="B105" s="15" t="n"/>
      <c r="C105" s="15" t="n"/>
      <c r="D105" s="16" t="n"/>
      <c r="E105" s="19" t="n"/>
      <c r="F105" s="19" t="n"/>
      <c r="G105" s="15" t="n"/>
      <c r="H105" s="20">
        <f>IF($F105="","",IF(Configuración!$C$3="Responsable inscripto",$F105/(1+IF($D105="",Configuración!$C$4,$D105)),$F105))</f>
        <v/>
      </c>
      <c r="I105" s="20">
        <f>IF(OR($E105="",$H105=""),"",$H105-$E105)</f>
        <v/>
      </c>
      <c r="J105" s="17">
        <f>IF(OR($I105="",N($H105)=0),"",$I105/$H105)</f>
        <v/>
      </c>
      <c r="K105" s="17">
        <f>IF(OR($I105="",N($E105)=0),"",$I105/$E105)</f>
        <v/>
      </c>
      <c r="L105" s="17">
        <f>IF($C105="","",IFERROR(INDEX(Rubros!$B$2:$B$31,MATCH($C105,Rubros!$A$2:$A$31,0)),""))</f>
        <v/>
      </c>
      <c r="M105" s="21">
        <f>IF($J105="","",IF($J105&lt;0,"Pierde plata",IF($L105="","Sin objetivo",IF($J105&gt;=$L105,"OK","Bajo objetivo"))))</f>
        <v/>
      </c>
      <c r="N105" s="20">
        <f>IF(OR($E105="",$L105="",N($L105)&gt;=1),"",ROUNDUP($E105/(1-$L105)*IF(Configuración!$C$3="Responsable inscripto",1+IF($D105="",Configuración!$C$4,$D105),1),0))</f>
        <v/>
      </c>
      <c r="O105" s="22">
        <f>IF(OR($I105="",$G105=""),"",$I105*$G105)</f>
        <v/>
      </c>
      <c r="P105" s="22">
        <f>IF(OR($H105="",$G105=""),"",$H105*$G105)</f>
        <v/>
      </c>
    </row>
    <row r="106">
      <c r="A106" s="15" t="n"/>
      <c r="B106" s="15" t="n"/>
      <c r="C106" s="15" t="n"/>
      <c r="D106" s="16" t="n"/>
      <c r="E106" s="19" t="n"/>
      <c r="F106" s="19" t="n"/>
      <c r="G106" s="15" t="n"/>
      <c r="H106" s="20">
        <f>IF($F106="","",IF(Configuración!$C$3="Responsable inscripto",$F106/(1+IF($D106="",Configuración!$C$4,$D106)),$F106))</f>
        <v/>
      </c>
      <c r="I106" s="20">
        <f>IF(OR($E106="",$H106=""),"",$H106-$E106)</f>
        <v/>
      </c>
      <c r="J106" s="17">
        <f>IF(OR($I106="",N($H106)=0),"",$I106/$H106)</f>
        <v/>
      </c>
      <c r="K106" s="17">
        <f>IF(OR($I106="",N($E106)=0),"",$I106/$E106)</f>
        <v/>
      </c>
      <c r="L106" s="17">
        <f>IF($C106="","",IFERROR(INDEX(Rubros!$B$2:$B$31,MATCH($C106,Rubros!$A$2:$A$31,0)),""))</f>
        <v/>
      </c>
      <c r="M106" s="21">
        <f>IF($J106="","",IF($J106&lt;0,"Pierde plata",IF($L106="","Sin objetivo",IF($J106&gt;=$L106,"OK","Bajo objetivo"))))</f>
        <v/>
      </c>
      <c r="N106" s="20">
        <f>IF(OR($E106="",$L106="",N($L106)&gt;=1),"",ROUNDUP($E106/(1-$L106)*IF(Configuración!$C$3="Responsable inscripto",1+IF($D106="",Configuración!$C$4,$D106),1),0))</f>
        <v/>
      </c>
      <c r="O106" s="22">
        <f>IF(OR($I106="",$G106=""),"",$I106*$G106)</f>
        <v/>
      </c>
      <c r="P106" s="22">
        <f>IF(OR($H106="",$G106=""),"",$H106*$G106)</f>
        <v/>
      </c>
    </row>
    <row r="107">
      <c r="A107" s="15" t="n"/>
      <c r="B107" s="15" t="n"/>
      <c r="C107" s="15" t="n"/>
      <c r="D107" s="16" t="n"/>
      <c r="E107" s="19" t="n"/>
      <c r="F107" s="19" t="n"/>
      <c r="G107" s="15" t="n"/>
      <c r="H107" s="20">
        <f>IF($F107="","",IF(Configuración!$C$3="Responsable inscripto",$F107/(1+IF($D107="",Configuración!$C$4,$D107)),$F107))</f>
        <v/>
      </c>
      <c r="I107" s="20">
        <f>IF(OR($E107="",$H107=""),"",$H107-$E107)</f>
        <v/>
      </c>
      <c r="J107" s="17">
        <f>IF(OR($I107="",N($H107)=0),"",$I107/$H107)</f>
        <v/>
      </c>
      <c r="K107" s="17">
        <f>IF(OR($I107="",N($E107)=0),"",$I107/$E107)</f>
        <v/>
      </c>
      <c r="L107" s="17">
        <f>IF($C107="","",IFERROR(INDEX(Rubros!$B$2:$B$31,MATCH($C107,Rubros!$A$2:$A$31,0)),""))</f>
        <v/>
      </c>
      <c r="M107" s="21">
        <f>IF($J107="","",IF($J107&lt;0,"Pierde plata",IF($L107="","Sin objetivo",IF($J107&gt;=$L107,"OK","Bajo objetivo"))))</f>
        <v/>
      </c>
      <c r="N107" s="20">
        <f>IF(OR($E107="",$L107="",N($L107)&gt;=1),"",ROUNDUP($E107/(1-$L107)*IF(Configuración!$C$3="Responsable inscripto",1+IF($D107="",Configuración!$C$4,$D107),1),0))</f>
        <v/>
      </c>
      <c r="O107" s="22">
        <f>IF(OR($I107="",$G107=""),"",$I107*$G107)</f>
        <v/>
      </c>
      <c r="P107" s="22">
        <f>IF(OR($H107="",$G107=""),"",$H107*$G107)</f>
        <v/>
      </c>
    </row>
    <row r="108">
      <c r="A108" s="15" t="n"/>
      <c r="B108" s="15" t="n"/>
      <c r="C108" s="15" t="n"/>
      <c r="D108" s="16" t="n"/>
      <c r="E108" s="19" t="n"/>
      <c r="F108" s="19" t="n"/>
      <c r="G108" s="15" t="n"/>
      <c r="H108" s="20">
        <f>IF($F108="","",IF(Configuración!$C$3="Responsable inscripto",$F108/(1+IF($D108="",Configuración!$C$4,$D108)),$F108))</f>
        <v/>
      </c>
      <c r="I108" s="20">
        <f>IF(OR($E108="",$H108=""),"",$H108-$E108)</f>
        <v/>
      </c>
      <c r="J108" s="17">
        <f>IF(OR($I108="",N($H108)=0),"",$I108/$H108)</f>
        <v/>
      </c>
      <c r="K108" s="17">
        <f>IF(OR($I108="",N($E108)=0),"",$I108/$E108)</f>
        <v/>
      </c>
      <c r="L108" s="17">
        <f>IF($C108="","",IFERROR(INDEX(Rubros!$B$2:$B$31,MATCH($C108,Rubros!$A$2:$A$31,0)),""))</f>
        <v/>
      </c>
      <c r="M108" s="21">
        <f>IF($J108="","",IF($J108&lt;0,"Pierde plata",IF($L108="","Sin objetivo",IF($J108&gt;=$L108,"OK","Bajo objetivo"))))</f>
        <v/>
      </c>
      <c r="N108" s="20">
        <f>IF(OR($E108="",$L108="",N($L108)&gt;=1),"",ROUNDUP($E108/(1-$L108)*IF(Configuración!$C$3="Responsable inscripto",1+IF($D108="",Configuración!$C$4,$D108),1),0))</f>
        <v/>
      </c>
      <c r="O108" s="22">
        <f>IF(OR($I108="",$G108=""),"",$I108*$G108)</f>
        <v/>
      </c>
      <c r="P108" s="22">
        <f>IF(OR($H108="",$G108=""),"",$H108*$G108)</f>
        <v/>
      </c>
    </row>
    <row r="109">
      <c r="A109" s="15" t="n"/>
      <c r="B109" s="15" t="n"/>
      <c r="C109" s="15" t="n"/>
      <c r="D109" s="16" t="n"/>
      <c r="E109" s="19" t="n"/>
      <c r="F109" s="19" t="n"/>
      <c r="G109" s="15" t="n"/>
      <c r="H109" s="20">
        <f>IF($F109="","",IF(Configuración!$C$3="Responsable inscripto",$F109/(1+IF($D109="",Configuración!$C$4,$D109)),$F109))</f>
        <v/>
      </c>
      <c r="I109" s="20">
        <f>IF(OR($E109="",$H109=""),"",$H109-$E109)</f>
        <v/>
      </c>
      <c r="J109" s="17">
        <f>IF(OR($I109="",N($H109)=0),"",$I109/$H109)</f>
        <v/>
      </c>
      <c r="K109" s="17">
        <f>IF(OR($I109="",N($E109)=0),"",$I109/$E109)</f>
        <v/>
      </c>
      <c r="L109" s="17">
        <f>IF($C109="","",IFERROR(INDEX(Rubros!$B$2:$B$31,MATCH($C109,Rubros!$A$2:$A$31,0)),""))</f>
        <v/>
      </c>
      <c r="M109" s="21">
        <f>IF($J109="","",IF($J109&lt;0,"Pierde plata",IF($L109="","Sin objetivo",IF($J109&gt;=$L109,"OK","Bajo objetivo"))))</f>
        <v/>
      </c>
      <c r="N109" s="20">
        <f>IF(OR($E109="",$L109="",N($L109)&gt;=1),"",ROUNDUP($E109/(1-$L109)*IF(Configuración!$C$3="Responsable inscripto",1+IF($D109="",Configuración!$C$4,$D109),1),0))</f>
        <v/>
      </c>
      <c r="O109" s="22">
        <f>IF(OR($I109="",$G109=""),"",$I109*$G109)</f>
        <v/>
      </c>
      <c r="P109" s="22">
        <f>IF(OR($H109="",$G109=""),"",$H109*$G109)</f>
        <v/>
      </c>
    </row>
    <row r="110">
      <c r="A110" s="15" t="n"/>
      <c r="B110" s="15" t="n"/>
      <c r="C110" s="15" t="n"/>
      <c r="D110" s="16" t="n"/>
      <c r="E110" s="19" t="n"/>
      <c r="F110" s="19" t="n"/>
      <c r="G110" s="15" t="n"/>
      <c r="H110" s="20">
        <f>IF($F110="","",IF(Configuración!$C$3="Responsable inscripto",$F110/(1+IF($D110="",Configuración!$C$4,$D110)),$F110))</f>
        <v/>
      </c>
      <c r="I110" s="20">
        <f>IF(OR($E110="",$H110=""),"",$H110-$E110)</f>
        <v/>
      </c>
      <c r="J110" s="17">
        <f>IF(OR($I110="",N($H110)=0),"",$I110/$H110)</f>
        <v/>
      </c>
      <c r="K110" s="17">
        <f>IF(OR($I110="",N($E110)=0),"",$I110/$E110)</f>
        <v/>
      </c>
      <c r="L110" s="17">
        <f>IF($C110="","",IFERROR(INDEX(Rubros!$B$2:$B$31,MATCH($C110,Rubros!$A$2:$A$31,0)),""))</f>
        <v/>
      </c>
      <c r="M110" s="21">
        <f>IF($J110="","",IF($J110&lt;0,"Pierde plata",IF($L110="","Sin objetivo",IF($J110&gt;=$L110,"OK","Bajo objetivo"))))</f>
        <v/>
      </c>
      <c r="N110" s="20">
        <f>IF(OR($E110="",$L110="",N($L110)&gt;=1),"",ROUNDUP($E110/(1-$L110)*IF(Configuración!$C$3="Responsable inscripto",1+IF($D110="",Configuración!$C$4,$D110),1),0))</f>
        <v/>
      </c>
      <c r="O110" s="22">
        <f>IF(OR($I110="",$G110=""),"",$I110*$G110)</f>
        <v/>
      </c>
      <c r="P110" s="22">
        <f>IF(OR($H110="",$G110=""),"",$H110*$G110)</f>
        <v/>
      </c>
    </row>
    <row r="111">
      <c r="A111" s="15" t="n"/>
      <c r="B111" s="15" t="n"/>
      <c r="C111" s="15" t="n"/>
      <c r="D111" s="16" t="n"/>
      <c r="E111" s="19" t="n"/>
      <c r="F111" s="19" t="n"/>
      <c r="G111" s="15" t="n"/>
      <c r="H111" s="20">
        <f>IF($F111="","",IF(Configuración!$C$3="Responsable inscripto",$F111/(1+IF($D111="",Configuración!$C$4,$D111)),$F111))</f>
        <v/>
      </c>
      <c r="I111" s="20">
        <f>IF(OR($E111="",$H111=""),"",$H111-$E111)</f>
        <v/>
      </c>
      <c r="J111" s="17">
        <f>IF(OR($I111="",N($H111)=0),"",$I111/$H111)</f>
        <v/>
      </c>
      <c r="K111" s="17">
        <f>IF(OR($I111="",N($E111)=0),"",$I111/$E111)</f>
        <v/>
      </c>
      <c r="L111" s="17">
        <f>IF($C111="","",IFERROR(INDEX(Rubros!$B$2:$B$31,MATCH($C111,Rubros!$A$2:$A$31,0)),""))</f>
        <v/>
      </c>
      <c r="M111" s="21">
        <f>IF($J111="","",IF($J111&lt;0,"Pierde plata",IF($L111="","Sin objetivo",IF($J111&gt;=$L111,"OK","Bajo objetivo"))))</f>
        <v/>
      </c>
      <c r="N111" s="20">
        <f>IF(OR($E111="",$L111="",N($L111)&gt;=1),"",ROUNDUP($E111/(1-$L111)*IF(Configuración!$C$3="Responsable inscripto",1+IF($D111="",Configuración!$C$4,$D111),1),0))</f>
        <v/>
      </c>
      <c r="O111" s="22">
        <f>IF(OR($I111="",$G111=""),"",$I111*$G111)</f>
        <v/>
      </c>
      <c r="P111" s="22">
        <f>IF(OR($H111="",$G111=""),"",$H111*$G111)</f>
        <v/>
      </c>
    </row>
    <row r="112">
      <c r="A112" s="15" t="n"/>
      <c r="B112" s="15" t="n"/>
      <c r="C112" s="15" t="n"/>
      <c r="D112" s="16" t="n"/>
      <c r="E112" s="19" t="n"/>
      <c r="F112" s="19" t="n"/>
      <c r="G112" s="15" t="n"/>
      <c r="H112" s="20">
        <f>IF($F112="","",IF(Configuración!$C$3="Responsable inscripto",$F112/(1+IF($D112="",Configuración!$C$4,$D112)),$F112))</f>
        <v/>
      </c>
      <c r="I112" s="20">
        <f>IF(OR($E112="",$H112=""),"",$H112-$E112)</f>
        <v/>
      </c>
      <c r="J112" s="17">
        <f>IF(OR($I112="",N($H112)=0),"",$I112/$H112)</f>
        <v/>
      </c>
      <c r="K112" s="17">
        <f>IF(OR($I112="",N($E112)=0),"",$I112/$E112)</f>
        <v/>
      </c>
      <c r="L112" s="17">
        <f>IF($C112="","",IFERROR(INDEX(Rubros!$B$2:$B$31,MATCH($C112,Rubros!$A$2:$A$31,0)),""))</f>
        <v/>
      </c>
      <c r="M112" s="21">
        <f>IF($J112="","",IF($J112&lt;0,"Pierde plata",IF($L112="","Sin objetivo",IF($J112&gt;=$L112,"OK","Bajo objetivo"))))</f>
        <v/>
      </c>
      <c r="N112" s="20">
        <f>IF(OR($E112="",$L112="",N($L112)&gt;=1),"",ROUNDUP($E112/(1-$L112)*IF(Configuración!$C$3="Responsable inscripto",1+IF($D112="",Configuración!$C$4,$D112),1),0))</f>
        <v/>
      </c>
      <c r="O112" s="22">
        <f>IF(OR($I112="",$G112=""),"",$I112*$G112)</f>
        <v/>
      </c>
      <c r="P112" s="22">
        <f>IF(OR($H112="",$G112=""),"",$H112*$G112)</f>
        <v/>
      </c>
    </row>
    <row r="113">
      <c r="A113" s="15" t="n"/>
      <c r="B113" s="15" t="n"/>
      <c r="C113" s="15" t="n"/>
      <c r="D113" s="16" t="n"/>
      <c r="E113" s="19" t="n"/>
      <c r="F113" s="19" t="n"/>
      <c r="G113" s="15" t="n"/>
      <c r="H113" s="20">
        <f>IF($F113="","",IF(Configuración!$C$3="Responsable inscripto",$F113/(1+IF($D113="",Configuración!$C$4,$D113)),$F113))</f>
        <v/>
      </c>
      <c r="I113" s="20">
        <f>IF(OR($E113="",$H113=""),"",$H113-$E113)</f>
        <v/>
      </c>
      <c r="J113" s="17">
        <f>IF(OR($I113="",N($H113)=0),"",$I113/$H113)</f>
        <v/>
      </c>
      <c r="K113" s="17">
        <f>IF(OR($I113="",N($E113)=0),"",$I113/$E113)</f>
        <v/>
      </c>
      <c r="L113" s="17">
        <f>IF($C113="","",IFERROR(INDEX(Rubros!$B$2:$B$31,MATCH($C113,Rubros!$A$2:$A$31,0)),""))</f>
        <v/>
      </c>
      <c r="M113" s="21">
        <f>IF($J113="","",IF($J113&lt;0,"Pierde plata",IF($L113="","Sin objetivo",IF($J113&gt;=$L113,"OK","Bajo objetivo"))))</f>
        <v/>
      </c>
      <c r="N113" s="20">
        <f>IF(OR($E113="",$L113="",N($L113)&gt;=1),"",ROUNDUP($E113/(1-$L113)*IF(Configuración!$C$3="Responsable inscripto",1+IF($D113="",Configuración!$C$4,$D113),1),0))</f>
        <v/>
      </c>
      <c r="O113" s="22">
        <f>IF(OR($I113="",$G113=""),"",$I113*$G113)</f>
        <v/>
      </c>
      <c r="P113" s="22">
        <f>IF(OR($H113="",$G113=""),"",$H113*$G113)</f>
        <v/>
      </c>
    </row>
    <row r="114">
      <c r="A114" s="15" t="n"/>
      <c r="B114" s="15" t="n"/>
      <c r="C114" s="15" t="n"/>
      <c r="D114" s="16" t="n"/>
      <c r="E114" s="19" t="n"/>
      <c r="F114" s="19" t="n"/>
      <c r="G114" s="15" t="n"/>
      <c r="H114" s="20">
        <f>IF($F114="","",IF(Configuración!$C$3="Responsable inscripto",$F114/(1+IF($D114="",Configuración!$C$4,$D114)),$F114))</f>
        <v/>
      </c>
      <c r="I114" s="20">
        <f>IF(OR($E114="",$H114=""),"",$H114-$E114)</f>
        <v/>
      </c>
      <c r="J114" s="17">
        <f>IF(OR($I114="",N($H114)=0),"",$I114/$H114)</f>
        <v/>
      </c>
      <c r="K114" s="17">
        <f>IF(OR($I114="",N($E114)=0),"",$I114/$E114)</f>
        <v/>
      </c>
      <c r="L114" s="17">
        <f>IF($C114="","",IFERROR(INDEX(Rubros!$B$2:$B$31,MATCH($C114,Rubros!$A$2:$A$31,0)),""))</f>
        <v/>
      </c>
      <c r="M114" s="21">
        <f>IF($J114="","",IF($J114&lt;0,"Pierde plata",IF($L114="","Sin objetivo",IF($J114&gt;=$L114,"OK","Bajo objetivo"))))</f>
        <v/>
      </c>
      <c r="N114" s="20">
        <f>IF(OR($E114="",$L114="",N($L114)&gt;=1),"",ROUNDUP($E114/(1-$L114)*IF(Configuración!$C$3="Responsable inscripto",1+IF($D114="",Configuración!$C$4,$D114),1),0))</f>
        <v/>
      </c>
      <c r="O114" s="22">
        <f>IF(OR($I114="",$G114=""),"",$I114*$G114)</f>
        <v/>
      </c>
      <c r="P114" s="22">
        <f>IF(OR($H114="",$G114=""),"",$H114*$G114)</f>
        <v/>
      </c>
    </row>
    <row r="115">
      <c r="A115" s="15" t="n"/>
      <c r="B115" s="15" t="n"/>
      <c r="C115" s="15" t="n"/>
      <c r="D115" s="16" t="n"/>
      <c r="E115" s="19" t="n"/>
      <c r="F115" s="19" t="n"/>
      <c r="G115" s="15" t="n"/>
      <c r="H115" s="20">
        <f>IF($F115="","",IF(Configuración!$C$3="Responsable inscripto",$F115/(1+IF($D115="",Configuración!$C$4,$D115)),$F115))</f>
        <v/>
      </c>
      <c r="I115" s="20">
        <f>IF(OR($E115="",$H115=""),"",$H115-$E115)</f>
        <v/>
      </c>
      <c r="J115" s="17">
        <f>IF(OR($I115="",N($H115)=0),"",$I115/$H115)</f>
        <v/>
      </c>
      <c r="K115" s="17">
        <f>IF(OR($I115="",N($E115)=0),"",$I115/$E115)</f>
        <v/>
      </c>
      <c r="L115" s="17">
        <f>IF($C115="","",IFERROR(INDEX(Rubros!$B$2:$B$31,MATCH($C115,Rubros!$A$2:$A$31,0)),""))</f>
        <v/>
      </c>
      <c r="M115" s="21">
        <f>IF($J115="","",IF($J115&lt;0,"Pierde plata",IF($L115="","Sin objetivo",IF($J115&gt;=$L115,"OK","Bajo objetivo"))))</f>
        <v/>
      </c>
      <c r="N115" s="20">
        <f>IF(OR($E115="",$L115="",N($L115)&gt;=1),"",ROUNDUP($E115/(1-$L115)*IF(Configuración!$C$3="Responsable inscripto",1+IF($D115="",Configuración!$C$4,$D115),1),0))</f>
        <v/>
      </c>
      <c r="O115" s="22">
        <f>IF(OR($I115="",$G115=""),"",$I115*$G115)</f>
        <v/>
      </c>
      <c r="P115" s="22">
        <f>IF(OR($H115="",$G115=""),"",$H115*$G115)</f>
        <v/>
      </c>
    </row>
    <row r="116">
      <c r="A116" s="15" t="n"/>
      <c r="B116" s="15" t="n"/>
      <c r="C116" s="15" t="n"/>
      <c r="D116" s="16" t="n"/>
      <c r="E116" s="19" t="n"/>
      <c r="F116" s="19" t="n"/>
      <c r="G116" s="15" t="n"/>
      <c r="H116" s="20">
        <f>IF($F116="","",IF(Configuración!$C$3="Responsable inscripto",$F116/(1+IF($D116="",Configuración!$C$4,$D116)),$F116))</f>
        <v/>
      </c>
      <c r="I116" s="20">
        <f>IF(OR($E116="",$H116=""),"",$H116-$E116)</f>
        <v/>
      </c>
      <c r="J116" s="17">
        <f>IF(OR($I116="",N($H116)=0),"",$I116/$H116)</f>
        <v/>
      </c>
      <c r="K116" s="17">
        <f>IF(OR($I116="",N($E116)=0),"",$I116/$E116)</f>
        <v/>
      </c>
      <c r="L116" s="17">
        <f>IF($C116="","",IFERROR(INDEX(Rubros!$B$2:$B$31,MATCH($C116,Rubros!$A$2:$A$31,0)),""))</f>
        <v/>
      </c>
      <c r="M116" s="21">
        <f>IF($J116="","",IF($J116&lt;0,"Pierde plata",IF($L116="","Sin objetivo",IF($J116&gt;=$L116,"OK","Bajo objetivo"))))</f>
        <v/>
      </c>
      <c r="N116" s="20">
        <f>IF(OR($E116="",$L116="",N($L116)&gt;=1),"",ROUNDUP($E116/(1-$L116)*IF(Configuración!$C$3="Responsable inscripto",1+IF($D116="",Configuración!$C$4,$D116),1),0))</f>
        <v/>
      </c>
      <c r="O116" s="22">
        <f>IF(OR($I116="",$G116=""),"",$I116*$G116)</f>
        <v/>
      </c>
      <c r="P116" s="22">
        <f>IF(OR($H116="",$G116=""),"",$H116*$G116)</f>
        <v/>
      </c>
    </row>
    <row r="117">
      <c r="A117" s="15" t="n"/>
      <c r="B117" s="15" t="n"/>
      <c r="C117" s="15" t="n"/>
      <c r="D117" s="16" t="n"/>
      <c r="E117" s="19" t="n"/>
      <c r="F117" s="19" t="n"/>
      <c r="G117" s="15" t="n"/>
      <c r="H117" s="20">
        <f>IF($F117="","",IF(Configuración!$C$3="Responsable inscripto",$F117/(1+IF($D117="",Configuración!$C$4,$D117)),$F117))</f>
        <v/>
      </c>
      <c r="I117" s="20">
        <f>IF(OR($E117="",$H117=""),"",$H117-$E117)</f>
        <v/>
      </c>
      <c r="J117" s="17">
        <f>IF(OR($I117="",N($H117)=0),"",$I117/$H117)</f>
        <v/>
      </c>
      <c r="K117" s="17">
        <f>IF(OR($I117="",N($E117)=0),"",$I117/$E117)</f>
        <v/>
      </c>
      <c r="L117" s="17">
        <f>IF($C117="","",IFERROR(INDEX(Rubros!$B$2:$B$31,MATCH($C117,Rubros!$A$2:$A$31,0)),""))</f>
        <v/>
      </c>
      <c r="M117" s="21">
        <f>IF($J117="","",IF($J117&lt;0,"Pierde plata",IF($L117="","Sin objetivo",IF($J117&gt;=$L117,"OK","Bajo objetivo"))))</f>
        <v/>
      </c>
      <c r="N117" s="20">
        <f>IF(OR($E117="",$L117="",N($L117)&gt;=1),"",ROUNDUP($E117/(1-$L117)*IF(Configuración!$C$3="Responsable inscripto",1+IF($D117="",Configuración!$C$4,$D117),1),0))</f>
        <v/>
      </c>
      <c r="O117" s="22">
        <f>IF(OR($I117="",$G117=""),"",$I117*$G117)</f>
        <v/>
      </c>
      <c r="P117" s="22">
        <f>IF(OR($H117="",$G117=""),"",$H117*$G117)</f>
        <v/>
      </c>
    </row>
    <row r="118">
      <c r="A118" s="15" t="n"/>
      <c r="B118" s="15" t="n"/>
      <c r="C118" s="15" t="n"/>
      <c r="D118" s="16" t="n"/>
      <c r="E118" s="19" t="n"/>
      <c r="F118" s="19" t="n"/>
      <c r="G118" s="15" t="n"/>
      <c r="H118" s="20">
        <f>IF($F118="","",IF(Configuración!$C$3="Responsable inscripto",$F118/(1+IF($D118="",Configuración!$C$4,$D118)),$F118))</f>
        <v/>
      </c>
      <c r="I118" s="20">
        <f>IF(OR($E118="",$H118=""),"",$H118-$E118)</f>
        <v/>
      </c>
      <c r="J118" s="17">
        <f>IF(OR($I118="",N($H118)=0),"",$I118/$H118)</f>
        <v/>
      </c>
      <c r="K118" s="17">
        <f>IF(OR($I118="",N($E118)=0),"",$I118/$E118)</f>
        <v/>
      </c>
      <c r="L118" s="17">
        <f>IF($C118="","",IFERROR(INDEX(Rubros!$B$2:$B$31,MATCH($C118,Rubros!$A$2:$A$31,0)),""))</f>
        <v/>
      </c>
      <c r="M118" s="21">
        <f>IF($J118="","",IF($J118&lt;0,"Pierde plata",IF($L118="","Sin objetivo",IF($J118&gt;=$L118,"OK","Bajo objetivo"))))</f>
        <v/>
      </c>
      <c r="N118" s="20">
        <f>IF(OR($E118="",$L118="",N($L118)&gt;=1),"",ROUNDUP($E118/(1-$L118)*IF(Configuración!$C$3="Responsable inscripto",1+IF($D118="",Configuración!$C$4,$D118),1),0))</f>
        <v/>
      </c>
      <c r="O118" s="22">
        <f>IF(OR($I118="",$G118=""),"",$I118*$G118)</f>
        <v/>
      </c>
      <c r="P118" s="22">
        <f>IF(OR($H118="",$G118=""),"",$H118*$G118)</f>
        <v/>
      </c>
    </row>
    <row r="119">
      <c r="A119" s="15" t="n"/>
      <c r="B119" s="15" t="n"/>
      <c r="C119" s="15" t="n"/>
      <c r="D119" s="16" t="n"/>
      <c r="E119" s="19" t="n"/>
      <c r="F119" s="19" t="n"/>
      <c r="G119" s="15" t="n"/>
      <c r="H119" s="20">
        <f>IF($F119="","",IF(Configuración!$C$3="Responsable inscripto",$F119/(1+IF($D119="",Configuración!$C$4,$D119)),$F119))</f>
        <v/>
      </c>
      <c r="I119" s="20">
        <f>IF(OR($E119="",$H119=""),"",$H119-$E119)</f>
        <v/>
      </c>
      <c r="J119" s="17">
        <f>IF(OR($I119="",N($H119)=0),"",$I119/$H119)</f>
        <v/>
      </c>
      <c r="K119" s="17">
        <f>IF(OR($I119="",N($E119)=0),"",$I119/$E119)</f>
        <v/>
      </c>
      <c r="L119" s="17">
        <f>IF($C119="","",IFERROR(INDEX(Rubros!$B$2:$B$31,MATCH($C119,Rubros!$A$2:$A$31,0)),""))</f>
        <v/>
      </c>
      <c r="M119" s="21">
        <f>IF($J119="","",IF($J119&lt;0,"Pierde plata",IF($L119="","Sin objetivo",IF($J119&gt;=$L119,"OK","Bajo objetivo"))))</f>
        <v/>
      </c>
      <c r="N119" s="20">
        <f>IF(OR($E119="",$L119="",N($L119)&gt;=1),"",ROUNDUP($E119/(1-$L119)*IF(Configuración!$C$3="Responsable inscripto",1+IF($D119="",Configuración!$C$4,$D119),1),0))</f>
        <v/>
      </c>
      <c r="O119" s="22">
        <f>IF(OR($I119="",$G119=""),"",$I119*$G119)</f>
        <v/>
      </c>
      <c r="P119" s="22">
        <f>IF(OR($H119="",$G119=""),"",$H119*$G119)</f>
        <v/>
      </c>
    </row>
    <row r="120">
      <c r="A120" s="15" t="n"/>
      <c r="B120" s="15" t="n"/>
      <c r="C120" s="15" t="n"/>
      <c r="D120" s="16" t="n"/>
      <c r="E120" s="19" t="n"/>
      <c r="F120" s="19" t="n"/>
      <c r="G120" s="15" t="n"/>
      <c r="H120" s="20">
        <f>IF($F120="","",IF(Configuración!$C$3="Responsable inscripto",$F120/(1+IF($D120="",Configuración!$C$4,$D120)),$F120))</f>
        <v/>
      </c>
      <c r="I120" s="20">
        <f>IF(OR($E120="",$H120=""),"",$H120-$E120)</f>
        <v/>
      </c>
      <c r="J120" s="17">
        <f>IF(OR($I120="",N($H120)=0),"",$I120/$H120)</f>
        <v/>
      </c>
      <c r="K120" s="17">
        <f>IF(OR($I120="",N($E120)=0),"",$I120/$E120)</f>
        <v/>
      </c>
      <c r="L120" s="17">
        <f>IF($C120="","",IFERROR(INDEX(Rubros!$B$2:$B$31,MATCH($C120,Rubros!$A$2:$A$31,0)),""))</f>
        <v/>
      </c>
      <c r="M120" s="21">
        <f>IF($J120="","",IF($J120&lt;0,"Pierde plata",IF($L120="","Sin objetivo",IF($J120&gt;=$L120,"OK","Bajo objetivo"))))</f>
        <v/>
      </c>
      <c r="N120" s="20">
        <f>IF(OR($E120="",$L120="",N($L120)&gt;=1),"",ROUNDUP($E120/(1-$L120)*IF(Configuración!$C$3="Responsable inscripto",1+IF($D120="",Configuración!$C$4,$D120),1),0))</f>
        <v/>
      </c>
      <c r="O120" s="22">
        <f>IF(OR($I120="",$G120=""),"",$I120*$G120)</f>
        <v/>
      </c>
      <c r="P120" s="22">
        <f>IF(OR($H120="",$G120=""),"",$H120*$G120)</f>
        <v/>
      </c>
    </row>
    <row r="121">
      <c r="A121" s="15" t="n"/>
      <c r="B121" s="15" t="n"/>
      <c r="C121" s="15" t="n"/>
      <c r="D121" s="16" t="n"/>
      <c r="E121" s="19" t="n"/>
      <c r="F121" s="19" t="n"/>
      <c r="G121" s="15" t="n"/>
      <c r="H121" s="20">
        <f>IF($F121="","",IF(Configuración!$C$3="Responsable inscripto",$F121/(1+IF($D121="",Configuración!$C$4,$D121)),$F121))</f>
        <v/>
      </c>
      <c r="I121" s="20">
        <f>IF(OR($E121="",$H121=""),"",$H121-$E121)</f>
        <v/>
      </c>
      <c r="J121" s="17">
        <f>IF(OR($I121="",N($H121)=0),"",$I121/$H121)</f>
        <v/>
      </c>
      <c r="K121" s="17">
        <f>IF(OR($I121="",N($E121)=0),"",$I121/$E121)</f>
        <v/>
      </c>
      <c r="L121" s="17">
        <f>IF($C121="","",IFERROR(INDEX(Rubros!$B$2:$B$31,MATCH($C121,Rubros!$A$2:$A$31,0)),""))</f>
        <v/>
      </c>
      <c r="M121" s="21">
        <f>IF($J121="","",IF($J121&lt;0,"Pierde plata",IF($L121="","Sin objetivo",IF($J121&gt;=$L121,"OK","Bajo objetivo"))))</f>
        <v/>
      </c>
      <c r="N121" s="20">
        <f>IF(OR($E121="",$L121="",N($L121)&gt;=1),"",ROUNDUP($E121/(1-$L121)*IF(Configuración!$C$3="Responsable inscripto",1+IF($D121="",Configuración!$C$4,$D121),1),0))</f>
        <v/>
      </c>
      <c r="O121" s="22">
        <f>IF(OR($I121="",$G121=""),"",$I121*$G121)</f>
        <v/>
      </c>
      <c r="P121" s="22">
        <f>IF(OR($H121="",$G121=""),"",$H121*$G121)</f>
        <v/>
      </c>
    </row>
    <row r="122">
      <c r="A122" s="15" t="n"/>
      <c r="B122" s="15" t="n"/>
      <c r="C122" s="15" t="n"/>
      <c r="D122" s="16" t="n"/>
      <c r="E122" s="19" t="n"/>
      <c r="F122" s="19" t="n"/>
      <c r="G122" s="15" t="n"/>
      <c r="H122" s="20">
        <f>IF($F122="","",IF(Configuración!$C$3="Responsable inscripto",$F122/(1+IF($D122="",Configuración!$C$4,$D122)),$F122))</f>
        <v/>
      </c>
      <c r="I122" s="20">
        <f>IF(OR($E122="",$H122=""),"",$H122-$E122)</f>
        <v/>
      </c>
      <c r="J122" s="17">
        <f>IF(OR($I122="",N($H122)=0),"",$I122/$H122)</f>
        <v/>
      </c>
      <c r="K122" s="17">
        <f>IF(OR($I122="",N($E122)=0),"",$I122/$E122)</f>
        <v/>
      </c>
      <c r="L122" s="17">
        <f>IF($C122="","",IFERROR(INDEX(Rubros!$B$2:$B$31,MATCH($C122,Rubros!$A$2:$A$31,0)),""))</f>
        <v/>
      </c>
      <c r="M122" s="21">
        <f>IF($J122="","",IF($J122&lt;0,"Pierde plata",IF($L122="","Sin objetivo",IF($J122&gt;=$L122,"OK","Bajo objetivo"))))</f>
        <v/>
      </c>
      <c r="N122" s="20">
        <f>IF(OR($E122="",$L122="",N($L122)&gt;=1),"",ROUNDUP($E122/(1-$L122)*IF(Configuración!$C$3="Responsable inscripto",1+IF($D122="",Configuración!$C$4,$D122),1),0))</f>
        <v/>
      </c>
      <c r="O122" s="22">
        <f>IF(OR($I122="",$G122=""),"",$I122*$G122)</f>
        <v/>
      </c>
      <c r="P122" s="22">
        <f>IF(OR($H122="",$G122=""),"",$H122*$G122)</f>
        <v/>
      </c>
    </row>
    <row r="123">
      <c r="A123" s="15" t="n"/>
      <c r="B123" s="15" t="n"/>
      <c r="C123" s="15" t="n"/>
      <c r="D123" s="16" t="n"/>
      <c r="E123" s="19" t="n"/>
      <c r="F123" s="19" t="n"/>
      <c r="G123" s="15" t="n"/>
      <c r="H123" s="20">
        <f>IF($F123="","",IF(Configuración!$C$3="Responsable inscripto",$F123/(1+IF($D123="",Configuración!$C$4,$D123)),$F123))</f>
        <v/>
      </c>
      <c r="I123" s="20">
        <f>IF(OR($E123="",$H123=""),"",$H123-$E123)</f>
        <v/>
      </c>
      <c r="J123" s="17">
        <f>IF(OR($I123="",N($H123)=0),"",$I123/$H123)</f>
        <v/>
      </c>
      <c r="K123" s="17">
        <f>IF(OR($I123="",N($E123)=0),"",$I123/$E123)</f>
        <v/>
      </c>
      <c r="L123" s="17">
        <f>IF($C123="","",IFERROR(INDEX(Rubros!$B$2:$B$31,MATCH($C123,Rubros!$A$2:$A$31,0)),""))</f>
        <v/>
      </c>
      <c r="M123" s="21">
        <f>IF($J123="","",IF($J123&lt;0,"Pierde plata",IF($L123="","Sin objetivo",IF($J123&gt;=$L123,"OK","Bajo objetivo"))))</f>
        <v/>
      </c>
      <c r="N123" s="20">
        <f>IF(OR($E123="",$L123="",N($L123)&gt;=1),"",ROUNDUP($E123/(1-$L123)*IF(Configuración!$C$3="Responsable inscripto",1+IF($D123="",Configuración!$C$4,$D123),1),0))</f>
        <v/>
      </c>
      <c r="O123" s="22">
        <f>IF(OR($I123="",$G123=""),"",$I123*$G123)</f>
        <v/>
      </c>
      <c r="P123" s="22">
        <f>IF(OR($H123="",$G123=""),"",$H123*$G123)</f>
        <v/>
      </c>
    </row>
    <row r="124">
      <c r="A124" s="15" t="n"/>
      <c r="B124" s="15" t="n"/>
      <c r="C124" s="15" t="n"/>
      <c r="D124" s="16" t="n"/>
      <c r="E124" s="19" t="n"/>
      <c r="F124" s="19" t="n"/>
      <c r="G124" s="15" t="n"/>
      <c r="H124" s="20">
        <f>IF($F124="","",IF(Configuración!$C$3="Responsable inscripto",$F124/(1+IF($D124="",Configuración!$C$4,$D124)),$F124))</f>
        <v/>
      </c>
      <c r="I124" s="20">
        <f>IF(OR($E124="",$H124=""),"",$H124-$E124)</f>
        <v/>
      </c>
      <c r="J124" s="17">
        <f>IF(OR($I124="",N($H124)=0),"",$I124/$H124)</f>
        <v/>
      </c>
      <c r="K124" s="17">
        <f>IF(OR($I124="",N($E124)=0),"",$I124/$E124)</f>
        <v/>
      </c>
      <c r="L124" s="17">
        <f>IF($C124="","",IFERROR(INDEX(Rubros!$B$2:$B$31,MATCH($C124,Rubros!$A$2:$A$31,0)),""))</f>
        <v/>
      </c>
      <c r="M124" s="21">
        <f>IF($J124="","",IF($J124&lt;0,"Pierde plata",IF($L124="","Sin objetivo",IF($J124&gt;=$L124,"OK","Bajo objetivo"))))</f>
        <v/>
      </c>
      <c r="N124" s="20">
        <f>IF(OR($E124="",$L124="",N($L124)&gt;=1),"",ROUNDUP($E124/(1-$L124)*IF(Configuración!$C$3="Responsable inscripto",1+IF($D124="",Configuración!$C$4,$D124),1),0))</f>
        <v/>
      </c>
      <c r="O124" s="22">
        <f>IF(OR($I124="",$G124=""),"",$I124*$G124)</f>
        <v/>
      </c>
      <c r="P124" s="22">
        <f>IF(OR($H124="",$G124=""),"",$H124*$G124)</f>
        <v/>
      </c>
    </row>
    <row r="125">
      <c r="A125" s="15" t="n"/>
      <c r="B125" s="15" t="n"/>
      <c r="C125" s="15" t="n"/>
      <c r="D125" s="16" t="n"/>
      <c r="E125" s="19" t="n"/>
      <c r="F125" s="19" t="n"/>
      <c r="G125" s="15" t="n"/>
      <c r="H125" s="20">
        <f>IF($F125="","",IF(Configuración!$C$3="Responsable inscripto",$F125/(1+IF($D125="",Configuración!$C$4,$D125)),$F125))</f>
        <v/>
      </c>
      <c r="I125" s="20">
        <f>IF(OR($E125="",$H125=""),"",$H125-$E125)</f>
        <v/>
      </c>
      <c r="J125" s="17">
        <f>IF(OR($I125="",N($H125)=0),"",$I125/$H125)</f>
        <v/>
      </c>
      <c r="K125" s="17">
        <f>IF(OR($I125="",N($E125)=0),"",$I125/$E125)</f>
        <v/>
      </c>
      <c r="L125" s="17">
        <f>IF($C125="","",IFERROR(INDEX(Rubros!$B$2:$B$31,MATCH($C125,Rubros!$A$2:$A$31,0)),""))</f>
        <v/>
      </c>
      <c r="M125" s="21">
        <f>IF($J125="","",IF($J125&lt;0,"Pierde plata",IF($L125="","Sin objetivo",IF($J125&gt;=$L125,"OK","Bajo objetivo"))))</f>
        <v/>
      </c>
      <c r="N125" s="20">
        <f>IF(OR($E125="",$L125="",N($L125)&gt;=1),"",ROUNDUP($E125/(1-$L125)*IF(Configuración!$C$3="Responsable inscripto",1+IF($D125="",Configuración!$C$4,$D125),1),0))</f>
        <v/>
      </c>
      <c r="O125" s="22">
        <f>IF(OR($I125="",$G125=""),"",$I125*$G125)</f>
        <v/>
      </c>
      <c r="P125" s="22">
        <f>IF(OR($H125="",$G125=""),"",$H125*$G125)</f>
        <v/>
      </c>
    </row>
    <row r="126">
      <c r="A126" s="15" t="n"/>
      <c r="B126" s="15" t="n"/>
      <c r="C126" s="15" t="n"/>
      <c r="D126" s="16" t="n"/>
      <c r="E126" s="19" t="n"/>
      <c r="F126" s="19" t="n"/>
      <c r="G126" s="15" t="n"/>
      <c r="H126" s="20">
        <f>IF($F126="","",IF(Configuración!$C$3="Responsable inscripto",$F126/(1+IF($D126="",Configuración!$C$4,$D126)),$F126))</f>
        <v/>
      </c>
      <c r="I126" s="20">
        <f>IF(OR($E126="",$H126=""),"",$H126-$E126)</f>
        <v/>
      </c>
      <c r="J126" s="17">
        <f>IF(OR($I126="",N($H126)=0),"",$I126/$H126)</f>
        <v/>
      </c>
      <c r="K126" s="17">
        <f>IF(OR($I126="",N($E126)=0),"",$I126/$E126)</f>
        <v/>
      </c>
      <c r="L126" s="17">
        <f>IF($C126="","",IFERROR(INDEX(Rubros!$B$2:$B$31,MATCH($C126,Rubros!$A$2:$A$31,0)),""))</f>
        <v/>
      </c>
      <c r="M126" s="21">
        <f>IF($J126="","",IF($J126&lt;0,"Pierde plata",IF($L126="","Sin objetivo",IF($J126&gt;=$L126,"OK","Bajo objetivo"))))</f>
        <v/>
      </c>
      <c r="N126" s="20">
        <f>IF(OR($E126="",$L126="",N($L126)&gt;=1),"",ROUNDUP($E126/(1-$L126)*IF(Configuración!$C$3="Responsable inscripto",1+IF($D126="",Configuración!$C$4,$D126),1),0))</f>
        <v/>
      </c>
      <c r="O126" s="22">
        <f>IF(OR($I126="",$G126=""),"",$I126*$G126)</f>
        <v/>
      </c>
      <c r="P126" s="22">
        <f>IF(OR($H126="",$G126=""),"",$H126*$G126)</f>
        <v/>
      </c>
    </row>
    <row r="127">
      <c r="A127" s="15" t="n"/>
      <c r="B127" s="15" t="n"/>
      <c r="C127" s="15" t="n"/>
      <c r="D127" s="16" t="n"/>
      <c r="E127" s="19" t="n"/>
      <c r="F127" s="19" t="n"/>
      <c r="G127" s="15" t="n"/>
      <c r="H127" s="20">
        <f>IF($F127="","",IF(Configuración!$C$3="Responsable inscripto",$F127/(1+IF($D127="",Configuración!$C$4,$D127)),$F127))</f>
        <v/>
      </c>
      <c r="I127" s="20">
        <f>IF(OR($E127="",$H127=""),"",$H127-$E127)</f>
        <v/>
      </c>
      <c r="J127" s="17">
        <f>IF(OR($I127="",N($H127)=0),"",$I127/$H127)</f>
        <v/>
      </c>
      <c r="K127" s="17">
        <f>IF(OR($I127="",N($E127)=0),"",$I127/$E127)</f>
        <v/>
      </c>
      <c r="L127" s="17">
        <f>IF($C127="","",IFERROR(INDEX(Rubros!$B$2:$B$31,MATCH($C127,Rubros!$A$2:$A$31,0)),""))</f>
        <v/>
      </c>
      <c r="M127" s="21">
        <f>IF($J127="","",IF($J127&lt;0,"Pierde plata",IF($L127="","Sin objetivo",IF($J127&gt;=$L127,"OK","Bajo objetivo"))))</f>
        <v/>
      </c>
      <c r="N127" s="20">
        <f>IF(OR($E127="",$L127="",N($L127)&gt;=1),"",ROUNDUP($E127/(1-$L127)*IF(Configuración!$C$3="Responsable inscripto",1+IF($D127="",Configuración!$C$4,$D127),1),0))</f>
        <v/>
      </c>
      <c r="O127" s="22">
        <f>IF(OR($I127="",$G127=""),"",$I127*$G127)</f>
        <v/>
      </c>
      <c r="P127" s="22">
        <f>IF(OR($H127="",$G127=""),"",$H127*$G127)</f>
        <v/>
      </c>
    </row>
    <row r="128">
      <c r="A128" s="15" t="n"/>
      <c r="B128" s="15" t="n"/>
      <c r="C128" s="15" t="n"/>
      <c r="D128" s="16" t="n"/>
      <c r="E128" s="19" t="n"/>
      <c r="F128" s="19" t="n"/>
      <c r="G128" s="15" t="n"/>
      <c r="H128" s="20">
        <f>IF($F128="","",IF(Configuración!$C$3="Responsable inscripto",$F128/(1+IF($D128="",Configuración!$C$4,$D128)),$F128))</f>
        <v/>
      </c>
      <c r="I128" s="20">
        <f>IF(OR($E128="",$H128=""),"",$H128-$E128)</f>
        <v/>
      </c>
      <c r="J128" s="17">
        <f>IF(OR($I128="",N($H128)=0),"",$I128/$H128)</f>
        <v/>
      </c>
      <c r="K128" s="17">
        <f>IF(OR($I128="",N($E128)=0),"",$I128/$E128)</f>
        <v/>
      </c>
      <c r="L128" s="17">
        <f>IF($C128="","",IFERROR(INDEX(Rubros!$B$2:$B$31,MATCH($C128,Rubros!$A$2:$A$31,0)),""))</f>
        <v/>
      </c>
      <c r="M128" s="21">
        <f>IF($J128="","",IF($J128&lt;0,"Pierde plata",IF($L128="","Sin objetivo",IF($J128&gt;=$L128,"OK","Bajo objetivo"))))</f>
        <v/>
      </c>
      <c r="N128" s="20">
        <f>IF(OR($E128="",$L128="",N($L128)&gt;=1),"",ROUNDUP($E128/(1-$L128)*IF(Configuración!$C$3="Responsable inscripto",1+IF($D128="",Configuración!$C$4,$D128),1),0))</f>
        <v/>
      </c>
      <c r="O128" s="22">
        <f>IF(OR($I128="",$G128=""),"",$I128*$G128)</f>
        <v/>
      </c>
      <c r="P128" s="22">
        <f>IF(OR($H128="",$G128=""),"",$H128*$G128)</f>
        <v/>
      </c>
    </row>
    <row r="129">
      <c r="A129" s="15" t="n"/>
      <c r="B129" s="15" t="n"/>
      <c r="C129" s="15" t="n"/>
      <c r="D129" s="16" t="n"/>
      <c r="E129" s="19" t="n"/>
      <c r="F129" s="19" t="n"/>
      <c r="G129" s="15" t="n"/>
      <c r="H129" s="20">
        <f>IF($F129="","",IF(Configuración!$C$3="Responsable inscripto",$F129/(1+IF($D129="",Configuración!$C$4,$D129)),$F129))</f>
        <v/>
      </c>
      <c r="I129" s="20">
        <f>IF(OR($E129="",$H129=""),"",$H129-$E129)</f>
        <v/>
      </c>
      <c r="J129" s="17">
        <f>IF(OR($I129="",N($H129)=0),"",$I129/$H129)</f>
        <v/>
      </c>
      <c r="K129" s="17">
        <f>IF(OR($I129="",N($E129)=0),"",$I129/$E129)</f>
        <v/>
      </c>
      <c r="L129" s="17">
        <f>IF($C129="","",IFERROR(INDEX(Rubros!$B$2:$B$31,MATCH($C129,Rubros!$A$2:$A$31,0)),""))</f>
        <v/>
      </c>
      <c r="M129" s="21">
        <f>IF($J129="","",IF($J129&lt;0,"Pierde plata",IF($L129="","Sin objetivo",IF($J129&gt;=$L129,"OK","Bajo objetivo"))))</f>
        <v/>
      </c>
      <c r="N129" s="20">
        <f>IF(OR($E129="",$L129="",N($L129)&gt;=1),"",ROUNDUP($E129/(1-$L129)*IF(Configuración!$C$3="Responsable inscripto",1+IF($D129="",Configuración!$C$4,$D129),1),0))</f>
        <v/>
      </c>
      <c r="O129" s="22">
        <f>IF(OR($I129="",$G129=""),"",$I129*$G129)</f>
        <v/>
      </c>
      <c r="P129" s="22">
        <f>IF(OR($H129="",$G129=""),"",$H129*$G129)</f>
        <v/>
      </c>
    </row>
    <row r="130">
      <c r="A130" s="15" t="n"/>
      <c r="B130" s="15" t="n"/>
      <c r="C130" s="15" t="n"/>
      <c r="D130" s="16" t="n"/>
      <c r="E130" s="19" t="n"/>
      <c r="F130" s="19" t="n"/>
      <c r="G130" s="15" t="n"/>
      <c r="H130" s="20">
        <f>IF($F130="","",IF(Configuración!$C$3="Responsable inscripto",$F130/(1+IF($D130="",Configuración!$C$4,$D130)),$F130))</f>
        <v/>
      </c>
      <c r="I130" s="20">
        <f>IF(OR($E130="",$H130=""),"",$H130-$E130)</f>
        <v/>
      </c>
      <c r="J130" s="17">
        <f>IF(OR($I130="",N($H130)=0),"",$I130/$H130)</f>
        <v/>
      </c>
      <c r="K130" s="17">
        <f>IF(OR($I130="",N($E130)=0),"",$I130/$E130)</f>
        <v/>
      </c>
      <c r="L130" s="17">
        <f>IF($C130="","",IFERROR(INDEX(Rubros!$B$2:$B$31,MATCH($C130,Rubros!$A$2:$A$31,0)),""))</f>
        <v/>
      </c>
      <c r="M130" s="21">
        <f>IF($J130="","",IF($J130&lt;0,"Pierde plata",IF($L130="","Sin objetivo",IF($J130&gt;=$L130,"OK","Bajo objetivo"))))</f>
        <v/>
      </c>
      <c r="N130" s="20">
        <f>IF(OR($E130="",$L130="",N($L130)&gt;=1),"",ROUNDUP($E130/(1-$L130)*IF(Configuración!$C$3="Responsable inscripto",1+IF($D130="",Configuración!$C$4,$D130),1),0))</f>
        <v/>
      </c>
      <c r="O130" s="22">
        <f>IF(OR($I130="",$G130=""),"",$I130*$G130)</f>
        <v/>
      </c>
      <c r="P130" s="22">
        <f>IF(OR($H130="",$G130=""),"",$H130*$G130)</f>
        <v/>
      </c>
    </row>
    <row r="131">
      <c r="A131" s="15" t="n"/>
      <c r="B131" s="15" t="n"/>
      <c r="C131" s="15" t="n"/>
      <c r="D131" s="16" t="n"/>
      <c r="E131" s="19" t="n"/>
      <c r="F131" s="19" t="n"/>
      <c r="G131" s="15" t="n"/>
      <c r="H131" s="20">
        <f>IF($F131="","",IF(Configuración!$C$3="Responsable inscripto",$F131/(1+IF($D131="",Configuración!$C$4,$D131)),$F131))</f>
        <v/>
      </c>
      <c r="I131" s="20">
        <f>IF(OR($E131="",$H131=""),"",$H131-$E131)</f>
        <v/>
      </c>
      <c r="J131" s="17">
        <f>IF(OR($I131="",N($H131)=0),"",$I131/$H131)</f>
        <v/>
      </c>
      <c r="K131" s="17">
        <f>IF(OR($I131="",N($E131)=0),"",$I131/$E131)</f>
        <v/>
      </c>
      <c r="L131" s="17">
        <f>IF($C131="","",IFERROR(INDEX(Rubros!$B$2:$B$31,MATCH($C131,Rubros!$A$2:$A$31,0)),""))</f>
        <v/>
      </c>
      <c r="M131" s="21">
        <f>IF($J131="","",IF($J131&lt;0,"Pierde plata",IF($L131="","Sin objetivo",IF($J131&gt;=$L131,"OK","Bajo objetivo"))))</f>
        <v/>
      </c>
      <c r="N131" s="20">
        <f>IF(OR($E131="",$L131="",N($L131)&gt;=1),"",ROUNDUP($E131/(1-$L131)*IF(Configuración!$C$3="Responsable inscripto",1+IF($D131="",Configuración!$C$4,$D131),1),0))</f>
        <v/>
      </c>
      <c r="O131" s="22">
        <f>IF(OR($I131="",$G131=""),"",$I131*$G131)</f>
        <v/>
      </c>
      <c r="P131" s="22">
        <f>IF(OR($H131="",$G131=""),"",$H131*$G131)</f>
        <v/>
      </c>
    </row>
    <row r="132">
      <c r="A132" s="15" t="n"/>
      <c r="B132" s="15" t="n"/>
      <c r="C132" s="15" t="n"/>
      <c r="D132" s="16" t="n"/>
      <c r="E132" s="19" t="n"/>
      <c r="F132" s="19" t="n"/>
      <c r="G132" s="15" t="n"/>
      <c r="H132" s="20">
        <f>IF($F132="","",IF(Configuración!$C$3="Responsable inscripto",$F132/(1+IF($D132="",Configuración!$C$4,$D132)),$F132))</f>
        <v/>
      </c>
      <c r="I132" s="20">
        <f>IF(OR($E132="",$H132=""),"",$H132-$E132)</f>
        <v/>
      </c>
      <c r="J132" s="17">
        <f>IF(OR($I132="",N($H132)=0),"",$I132/$H132)</f>
        <v/>
      </c>
      <c r="K132" s="17">
        <f>IF(OR($I132="",N($E132)=0),"",$I132/$E132)</f>
        <v/>
      </c>
      <c r="L132" s="17">
        <f>IF($C132="","",IFERROR(INDEX(Rubros!$B$2:$B$31,MATCH($C132,Rubros!$A$2:$A$31,0)),""))</f>
        <v/>
      </c>
      <c r="M132" s="21">
        <f>IF($J132="","",IF($J132&lt;0,"Pierde plata",IF($L132="","Sin objetivo",IF($J132&gt;=$L132,"OK","Bajo objetivo"))))</f>
        <v/>
      </c>
      <c r="N132" s="20">
        <f>IF(OR($E132="",$L132="",N($L132)&gt;=1),"",ROUNDUP($E132/(1-$L132)*IF(Configuración!$C$3="Responsable inscripto",1+IF($D132="",Configuración!$C$4,$D132),1),0))</f>
        <v/>
      </c>
      <c r="O132" s="22">
        <f>IF(OR($I132="",$G132=""),"",$I132*$G132)</f>
        <v/>
      </c>
      <c r="P132" s="22">
        <f>IF(OR($H132="",$G132=""),"",$H132*$G132)</f>
        <v/>
      </c>
    </row>
    <row r="133">
      <c r="A133" s="15" t="n"/>
      <c r="B133" s="15" t="n"/>
      <c r="C133" s="15" t="n"/>
      <c r="D133" s="16" t="n"/>
      <c r="E133" s="19" t="n"/>
      <c r="F133" s="19" t="n"/>
      <c r="G133" s="15" t="n"/>
      <c r="H133" s="20">
        <f>IF($F133="","",IF(Configuración!$C$3="Responsable inscripto",$F133/(1+IF($D133="",Configuración!$C$4,$D133)),$F133))</f>
        <v/>
      </c>
      <c r="I133" s="20">
        <f>IF(OR($E133="",$H133=""),"",$H133-$E133)</f>
        <v/>
      </c>
      <c r="J133" s="17">
        <f>IF(OR($I133="",N($H133)=0),"",$I133/$H133)</f>
        <v/>
      </c>
      <c r="K133" s="17">
        <f>IF(OR($I133="",N($E133)=0),"",$I133/$E133)</f>
        <v/>
      </c>
      <c r="L133" s="17">
        <f>IF($C133="","",IFERROR(INDEX(Rubros!$B$2:$B$31,MATCH($C133,Rubros!$A$2:$A$31,0)),""))</f>
        <v/>
      </c>
      <c r="M133" s="21">
        <f>IF($J133="","",IF($J133&lt;0,"Pierde plata",IF($L133="","Sin objetivo",IF($J133&gt;=$L133,"OK","Bajo objetivo"))))</f>
        <v/>
      </c>
      <c r="N133" s="20">
        <f>IF(OR($E133="",$L133="",N($L133)&gt;=1),"",ROUNDUP($E133/(1-$L133)*IF(Configuración!$C$3="Responsable inscripto",1+IF($D133="",Configuración!$C$4,$D133),1),0))</f>
        <v/>
      </c>
      <c r="O133" s="22">
        <f>IF(OR($I133="",$G133=""),"",$I133*$G133)</f>
        <v/>
      </c>
      <c r="P133" s="22">
        <f>IF(OR($H133="",$G133=""),"",$H133*$G133)</f>
        <v/>
      </c>
    </row>
    <row r="134">
      <c r="A134" s="15" t="n"/>
      <c r="B134" s="15" t="n"/>
      <c r="C134" s="15" t="n"/>
      <c r="D134" s="16" t="n"/>
      <c r="E134" s="19" t="n"/>
      <c r="F134" s="19" t="n"/>
      <c r="G134" s="15" t="n"/>
      <c r="H134" s="20">
        <f>IF($F134="","",IF(Configuración!$C$3="Responsable inscripto",$F134/(1+IF($D134="",Configuración!$C$4,$D134)),$F134))</f>
        <v/>
      </c>
      <c r="I134" s="20">
        <f>IF(OR($E134="",$H134=""),"",$H134-$E134)</f>
        <v/>
      </c>
      <c r="J134" s="17">
        <f>IF(OR($I134="",N($H134)=0),"",$I134/$H134)</f>
        <v/>
      </c>
      <c r="K134" s="17">
        <f>IF(OR($I134="",N($E134)=0),"",$I134/$E134)</f>
        <v/>
      </c>
      <c r="L134" s="17">
        <f>IF($C134="","",IFERROR(INDEX(Rubros!$B$2:$B$31,MATCH($C134,Rubros!$A$2:$A$31,0)),""))</f>
        <v/>
      </c>
      <c r="M134" s="21">
        <f>IF($J134="","",IF($J134&lt;0,"Pierde plata",IF($L134="","Sin objetivo",IF($J134&gt;=$L134,"OK","Bajo objetivo"))))</f>
        <v/>
      </c>
      <c r="N134" s="20">
        <f>IF(OR($E134="",$L134="",N($L134)&gt;=1),"",ROUNDUP($E134/(1-$L134)*IF(Configuración!$C$3="Responsable inscripto",1+IF($D134="",Configuración!$C$4,$D134),1),0))</f>
        <v/>
      </c>
      <c r="O134" s="22">
        <f>IF(OR($I134="",$G134=""),"",$I134*$G134)</f>
        <v/>
      </c>
      <c r="P134" s="22">
        <f>IF(OR($H134="",$G134=""),"",$H134*$G134)</f>
        <v/>
      </c>
    </row>
    <row r="135">
      <c r="A135" s="15" t="n"/>
      <c r="B135" s="15" t="n"/>
      <c r="C135" s="15" t="n"/>
      <c r="D135" s="16" t="n"/>
      <c r="E135" s="19" t="n"/>
      <c r="F135" s="19" t="n"/>
      <c r="G135" s="15" t="n"/>
      <c r="H135" s="20">
        <f>IF($F135="","",IF(Configuración!$C$3="Responsable inscripto",$F135/(1+IF($D135="",Configuración!$C$4,$D135)),$F135))</f>
        <v/>
      </c>
      <c r="I135" s="20">
        <f>IF(OR($E135="",$H135=""),"",$H135-$E135)</f>
        <v/>
      </c>
      <c r="J135" s="17">
        <f>IF(OR($I135="",N($H135)=0),"",$I135/$H135)</f>
        <v/>
      </c>
      <c r="K135" s="17">
        <f>IF(OR($I135="",N($E135)=0),"",$I135/$E135)</f>
        <v/>
      </c>
      <c r="L135" s="17">
        <f>IF($C135="","",IFERROR(INDEX(Rubros!$B$2:$B$31,MATCH($C135,Rubros!$A$2:$A$31,0)),""))</f>
        <v/>
      </c>
      <c r="M135" s="21">
        <f>IF($J135="","",IF($J135&lt;0,"Pierde plata",IF($L135="","Sin objetivo",IF($J135&gt;=$L135,"OK","Bajo objetivo"))))</f>
        <v/>
      </c>
      <c r="N135" s="20">
        <f>IF(OR($E135="",$L135="",N($L135)&gt;=1),"",ROUNDUP($E135/(1-$L135)*IF(Configuración!$C$3="Responsable inscripto",1+IF($D135="",Configuración!$C$4,$D135),1),0))</f>
        <v/>
      </c>
      <c r="O135" s="22">
        <f>IF(OR($I135="",$G135=""),"",$I135*$G135)</f>
        <v/>
      </c>
      <c r="P135" s="22">
        <f>IF(OR($H135="",$G135=""),"",$H135*$G135)</f>
        <v/>
      </c>
    </row>
    <row r="136">
      <c r="A136" s="15" t="n"/>
      <c r="B136" s="15" t="n"/>
      <c r="C136" s="15" t="n"/>
      <c r="D136" s="16" t="n"/>
      <c r="E136" s="19" t="n"/>
      <c r="F136" s="19" t="n"/>
      <c r="G136" s="15" t="n"/>
      <c r="H136" s="20">
        <f>IF($F136="","",IF(Configuración!$C$3="Responsable inscripto",$F136/(1+IF($D136="",Configuración!$C$4,$D136)),$F136))</f>
        <v/>
      </c>
      <c r="I136" s="20">
        <f>IF(OR($E136="",$H136=""),"",$H136-$E136)</f>
        <v/>
      </c>
      <c r="J136" s="17">
        <f>IF(OR($I136="",N($H136)=0),"",$I136/$H136)</f>
        <v/>
      </c>
      <c r="K136" s="17">
        <f>IF(OR($I136="",N($E136)=0),"",$I136/$E136)</f>
        <v/>
      </c>
      <c r="L136" s="17">
        <f>IF($C136="","",IFERROR(INDEX(Rubros!$B$2:$B$31,MATCH($C136,Rubros!$A$2:$A$31,0)),""))</f>
        <v/>
      </c>
      <c r="M136" s="21">
        <f>IF($J136="","",IF($J136&lt;0,"Pierde plata",IF($L136="","Sin objetivo",IF($J136&gt;=$L136,"OK","Bajo objetivo"))))</f>
        <v/>
      </c>
      <c r="N136" s="20">
        <f>IF(OR($E136="",$L136="",N($L136)&gt;=1),"",ROUNDUP($E136/(1-$L136)*IF(Configuración!$C$3="Responsable inscripto",1+IF($D136="",Configuración!$C$4,$D136),1),0))</f>
        <v/>
      </c>
      <c r="O136" s="22">
        <f>IF(OR($I136="",$G136=""),"",$I136*$G136)</f>
        <v/>
      </c>
      <c r="P136" s="22">
        <f>IF(OR($H136="",$G136=""),"",$H136*$G136)</f>
        <v/>
      </c>
    </row>
    <row r="137">
      <c r="A137" s="15" t="n"/>
      <c r="B137" s="15" t="n"/>
      <c r="C137" s="15" t="n"/>
      <c r="D137" s="16" t="n"/>
      <c r="E137" s="19" t="n"/>
      <c r="F137" s="19" t="n"/>
      <c r="G137" s="15" t="n"/>
      <c r="H137" s="20">
        <f>IF($F137="","",IF(Configuración!$C$3="Responsable inscripto",$F137/(1+IF($D137="",Configuración!$C$4,$D137)),$F137))</f>
        <v/>
      </c>
      <c r="I137" s="20">
        <f>IF(OR($E137="",$H137=""),"",$H137-$E137)</f>
        <v/>
      </c>
      <c r="J137" s="17">
        <f>IF(OR($I137="",N($H137)=0),"",$I137/$H137)</f>
        <v/>
      </c>
      <c r="K137" s="17">
        <f>IF(OR($I137="",N($E137)=0),"",$I137/$E137)</f>
        <v/>
      </c>
      <c r="L137" s="17">
        <f>IF($C137="","",IFERROR(INDEX(Rubros!$B$2:$B$31,MATCH($C137,Rubros!$A$2:$A$31,0)),""))</f>
        <v/>
      </c>
      <c r="M137" s="21">
        <f>IF($J137="","",IF($J137&lt;0,"Pierde plata",IF($L137="","Sin objetivo",IF($J137&gt;=$L137,"OK","Bajo objetivo"))))</f>
        <v/>
      </c>
      <c r="N137" s="20">
        <f>IF(OR($E137="",$L137="",N($L137)&gt;=1),"",ROUNDUP($E137/(1-$L137)*IF(Configuración!$C$3="Responsable inscripto",1+IF($D137="",Configuración!$C$4,$D137),1),0))</f>
        <v/>
      </c>
      <c r="O137" s="22">
        <f>IF(OR($I137="",$G137=""),"",$I137*$G137)</f>
        <v/>
      </c>
      <c r="P137" s="22">
        <f>IF(OR($H137="",$G137=""),"",$H137*$G137)</f>
        <v/>
      </c>
    </row>
    <row r="138">
      <c r="A138" s="15" t="n"/>
      <c r="B138" s="15" t="n"/>
      <c r="C138" s="15" t="n"/>
      <c r="D138" s="16" t="n"/>
      <c r="E138" s="19" t="n"/>
      <c r="F138" s="19" t="n"/>
      <c r="G138" s="15" t="n"/>
      <c r="H138" s="20">
        <f>IF($F138="","",IF(Configuración!$C$3="Responsable inscripto",$F138/(1+IF($D138="",Configuración!$C$4,$D138)),$F138))</f>
        <v/>
      </c>
      <c r="I138" s="20">
        <f>IF(OR($E138="",$H138=""),"",$H138-$E138)</f>
        <v/>
      </c>
      <c r="J138" s="17">
        <f>IF(OR($I138="",N($H138)=0),"",$I138/$H138)</f>
        <v/>
      </c>
      <c r="K138" s="17">
        <f>IF(OR($I138="",N($E138)=0),"",$I138/$E138)</f>
        <v/>
      </c>
      <c r="L138" s="17">
        <f>IF($C138="","",IFERROR(INDEX(Rubros!$B$2:$B$31,MATCH($C138,Rubros!$A$2:$A$31,0)),""))</f>
        <v/>
      </c>
      <c r="M138" s="21">
        <f>IF($J138="","",IF($J138&lt;0,"Pierde plata",IF($L138="","Sin objetivo",IF($J138&gt;=$L138,"OK","Bajo objetivo"))))</f>
        <v/>
      </c>
      <c r="N138" s="20">
        <f>IF(OR($E138="",$L138="",N($L138)&gt;=1),"",ROUNDUP($E138/(1-$L138)*IF(Configuración!$C$3="Responsable inscripto",1+IF($D138="",Configuración!$C$4,$D138),1),0))</f>
        <v/>
      </c>
      <c r="O138" s="22">
        <f>IF(OR($I138="",$G138=""),"",$I138*$G138)</f>
        <v/>
      </c>
      <c r="P138" s="22">
        <f>IF(OR($H138="",$G138=""),"",$H138*$G138)</f>
        <v/>
      </c>
    </row>
    <row r="139">
      <c r="A139" s="15" t="n"/>
      <c r="B139" s="15" t="n"/>
      <c r="C139" s="15" t="n"/>
      <c r="D139" s="16" t="n"/>
      <c r="E139" s="19" t="n"/>
      <c r="F139" s="19" t="n"/>
      <c r="G139" s="15" t="n"/>
      <c r="H139" s="20">
        <f>IF($F139="","",IF(Configuración!$C$3="Responsable inscripto",$F139/(1+IF($D139="",Configuración!$C$4,$D139)),$F139))</f>
        <v/>
      </c>
      <c r="I139" s="20">
        <f>IF(OR($E139="",$H139=""),"",$H139-$E139)</f>
        <v/>
      </c>
      <c r="J139" s="17">
        <f>IF(OR($I139="",N($H139)=0),"",$I139/$H139)</f>
        <v/>
      </c>
      <c r="K139" s="17">
        <f>IF(OR($I139="",N($E139)=0),"",$I139/$E139)</f>
        <v/>
      </c>
      <c r="L139" s="17">
        <f>IF($C139="","",IFERROR(INDEX(Rubros!$B$2:$B$31,MATCH($C139,Rubros!$A$2:$A$31,0)),""))</f>
        <v/>
      </c>
      <c r="M139" s="21">
        <f>IF($J139="","",IF($J139&lt;0,"Pierde plata",IF($L139="","Sin objetivo",IF($J139&gt;=$L139,"OK","Bajo objetivo"))))</f>
        <v/>
      </c>
      <c r="N139" s="20">
        <f>IF(OR($E139="",$L139="",N($L139)&gt;=1),"",ROUNDUP($E139/(1-$L139)*IF(Configuración!$C$3="Responsable inscripto",1+IF($D139="",Configuración!$C$4,$D139),1),0))</f>
        <v/>
      </c>
      <c r="O139" s="22">
        <f>IF(OR($I139="",$G139=""),"",$I139*$G139)</f>
        <v/>
      </c>
      <c r="P139" s="22">
        <f>IF(OR($H139="",$G139=""),"",$H139*$G139)</f>
        <v/>
      </c>
    </row>
    <row r="140">
      <c r="A140" s="15" t="n"/>
      <c r="B140" s="15" t="n"/>
      <c r="C140" s="15" t="n"/>
      <c r="D140" s="16" t="n"/>
      <c r="E140" s="19" t="n"/>
      <c r="F140" s="19" t="n"/>
      <c r="G140" s="15" t="n"/>
      <c r="H140" s="20">
        <f>IF($F140="","",IF(Configuración!$C$3="Responsable inscripto",$F140/(1+IF($D140="",Configuración!$C$4,$D140)),$F140))</f>
        <v/>
      </c>
      <c r="I140" s="20">
        <f>IF(OR($E140="",$H140=""),"",$H140-$E140)</f>
        <v/>
      </c>
      <c r="J140" s="17">
        <f>IF(OR($I140="",N($H140)=0),"",$I140/$H140)</f>
        <v/>
      </c>
      <c r="K140" s="17">
        <f>IF(OR($I140="",N($E140)=0),"",$I140/$E140)</f>
        <v/>
      </c>
      <c r="L140" s="17">
        <f>IF($C140="","",IFERROR(INDEX(Rubros!$B$2:$B$31,MATCH($C140,Rubros!$A$2:$A$31,0)),""))</f>
        <v/>
      </c>
      <c r="M140" s="21">
        <f>IF($J140="","",IF($J140&lt;0,"Pierde plata",IF($L140="","Sin objetivo",IF($J140&gt;=$L140,"OK","Bajo objetivo"))))</f>
        <v/>
      </c>
      <c r="N140" s="20">
        <f>IF(OR($E140="",$L140="",N($L140)&gt;=1),"",ROUNDUP($E140/(1-$L140)*IF(Configuración!$C$3="Responsable inscripto",1+IF($D140="",Configuración!$C$4,$D140),1),0))</f>
        <v/>
      </c>
      <c r="O140" s="22">
        <f>IF(OR($I140="",$G140=""),"",$I140*$G140)</f>
        <v/>
      </c>
      <c r="P140" s="22">
        <f>IF(OR($H140="",$G140=""),"",$H140*$G140)</f>
        <v/>
      </c>
    </row>
    <row r="141">
      <c r="A141" s="15" t="n"/>
      <c r="B141" s="15" t="n"/>
      <c r="C141" s="15" t="n"/>
      <c r="D141" s="16" t="n"/>
      <c r="E141" s="19" t="n"/>
      <c r="F141" s="19" t="n"/>
      <c r="G141" s="15" t="n"/>
      <c r="H141" s="20">
        <f>IF($F141="","",IF(Configuración!$C$3="Responsable inscripto",$F141/(1+IF($D141="",Configuración!$C$4,$D141)),$F141))</f>
        <v/>
      </c>
      <c r="I141" s="20">
        <f>IF(OR($E141="",$H141=""),"",$H141-$E141)</f>
        <v/>
      </c>
      <c r="J141" s="17">
        <f>IF(OR($I141="",N($H141)=0),"",$I141/$H141)</f>
        <v/>
      </c>
      <c r="K141" s="17">
        <f>IF(OR($I141="",N($E141)=0),"",$I141/$E141)</f>
        <v/>
      </c>
      <c r="L141" s="17">
        <f>IF($C141="","",IFERROR(INDEX(Rubros!$B$2:$B$31,MATCH($C141,Rubros!$A$2:$A$31,0)),""))</f>
        <v/>
      </c>
      <c r="M141" s="21">
        <f>IF($J141="","",IF($J141&lt;0,"Pierde plata",IF($L141="","Sin objetivo",IF($J141&gt;=$L141,"OK","Bajo objetivo"))))</f>
        <v/>
      </c>
      <c r="N141" s="20">
        <f>IF(OR($E141="",$L141="",N($L141)&gt;=1),"",ROUNDUP($E141/(1-$L141)*IF(Configuración!$C$3="Responsable inscripto",1+IF($D141="",Configuración!$C$4,$D141),1),0))</f>
        <v/>
      </c>
      <c r="O141" s="22">
        <f>IF(OR($I141="",$G141=""),"",$I141*$G141)</f>
        <v/>
      </c>
      <c r="P141" s="22">
        <f>IF(OR($H141="",$G141=""),"",$H141*$G141)</f>
        <v/>
      </c>
    </row>
    <row r="142">
      <c r="A142" s="15" t="n"/>
      <c r="B142" s="15" t="n"/>
      <c r="C142" s="15" t="n"/>
      <c r="D142" s="16" t="n"/>
      <c r="E142" s="19" t="n"/>
      <c r="F142" s="19" t="n"/>
      <c r="G142" s="15" t="n"/>
      <c r="H142" s="20">
        <f>IF($F142="","",IF(Configuración!$C$3="Responsable inscripto",$F142/(1+IF($D142="",Configuración!$C$4,$D142)),$F142))</f>
        <v/>
      </c>
      <c r="I142" s="20">
        <f>IF(OR($E142="",$H142=""),"",$H142-$E142)</f>
        <v/>
      </c>
      <c r="J142" s="17">
        <f>IF(OR($I142="",N($H142)=0),"",$I142/$H142)</f>
        <v/>
      </c>
      <c r="K142" s="17">
        <f>IF(OR($I142="",N($E142)=0),"",$I142/$E142)</f>
        <v/>
      </c>
      <c r="L142" s="17">
        <f>IF($C142="","",IFERROR(INDEX(Rubros!$B$2:$B$31,MATCH($C142,Rubros!$A$2:$A$31,0)),""))</f>
        <v/>
      </c>
      <c r="M142" s="21">
        <f>IF($J142="","",IF($J142&lt;0,"Pierde plata",IF($L142="","Sin objetivo",IF($J142&gt;=$L142,"OK","Bajo objetivo"))))</f>
        <v/>
      </c>
      <c r="N142" s="20">
        <f>IF(OR($E142="",$L142="",N($L142)&gt;=1),"",ROUNDUP($E142/(1-$L142)*IF(Configuración!$C$3="Responsable inscripto",1+IF($D142="",Configuración!$C$4,$D142),1),0))</f>
        <v/>
      </c>
      <c r="O142" s="22">
        <f>IF(OR($I142="",$G142=""),"",$I142*$G142)</f>
        <v/>
      </c>
      <c r="P142" s="22">
        <f>IF(OR($H142="",$G142=""),"",$H142*$G142)</f>
        <v/>
      </c>
    </row>
    <row r="143">
      <c r="A143" s="15" t="n"/>
      <c r="B143" s="15" t="n"/>
      <c r="C143" s="15" t="n"/>
      <c r="D143" s="16" t="n"/>
      <c r="E143" s="19" t="n"/>
      <c r="F143" s="19" t="n"/>
      <c r="G143" s="15" t="n"/>
      <c r="H143" s="20">
        <f>IF($F143="","",IF(Configuración!$C$3="Responsable inscripto",$F143/(1+IF($D143="",Configuración!$C$4,$D143)),$F143))</f>
        <v/>
      </c>
      <c r="I143" s="20">
        <f>IF(OR($E143="",$H143=""),"",$H143-$E143)</f>
        <v/>
      </c>
      <c r="J143" s="17">
        <f>IF(OR($I143="",N($H143)=0),"",$I143/$H143)</f>
        <v/>
      </c>
      <c r="K143" s="17">
        <f>IF(OR($I143="",N($E143)=0),"",$I143/$E143)</f>
        <v/>
      </c>
      <c r="L143" s="17">
        <f>IF($C143="","",IFERROR(INDEX(Rubros!$B$2:$B$31,MATCH($C143,Rubros!$A$2:$A$31,0)),""))</f>
        <v/>
      </c>
      <c r="M143" s="21">
        <f>IF($J143="","",IF($J143&lt;0,"Pierde plata",IF($L143="","Sin objetivo",IF($J143&gt;=$L143,"OK","Bajo objetivo"))))</f>
        <v/>
      </c>
      <c r="N143" s="20">
        <f>IF(OR($E143="",$L143="",N($L143)&gt;=1),"",ROUNDUP($E143/(1-$L143)*IF(Configuración!$C$3="Responsable inscripto",1+IF($D143="",Configuración!$C$4,$D143),1),0))</f>
        <v/>
      </c>
      <c r="O143" s="22">
        <f>IF(OR($I143="",$G143=""),"",$I143*$G143)</f>
        <v/>
      </c>
      <c r="P143" s="22">
        <f>IF(OR($H143="",$G143=""),"",$H143*$G143)</f>
        <v/>
      </c>
    </row>
    <row r="144">
      <c r="A144" s="15" t="n"/>
      <c r="B144" s="15" t="n"/>
      <c r="C144" s="15" t="n"/>
      <c r="D144" s="16" t="n"/>
      <c r="E144" s="19" t="n"/>
      <c r="F144" s="19" t="n"/>
      <c r="G144" s="15" t="n"/>
      <c r="H144" s="20">
        <f>IF($F144="","",IF(Configuración!$C$3="Responsable inscripto",$F144/(1+IF($D144="",Configuración!$C$4,$D144)),$F144))</f>
        <v/>
      </c>
      <c r="I144" s="20">
        <f>IF(OR($E144="",$H144=""),"",$H144-$E144)</f>
        <v/>
      </c>
      <c r="J144" s="17">
        <f>IF(OR($I144="",N($H144)=0),"",$I144/$H144)</f>
        <v/>
      </c>
      <c r="K144" s="17">
        <f>IF(OR($I144="",N($E144)=0),"",$I144/$E144)</f>
        <v/>
      </c>
      <c r="L144" s="17">
        <f>IF($C144="","",IFERROR(INDEX(Rubros!$B$2:$B$31,MATCH($C144,Rubros!$A$2:$A$31,0)),""))</f>
        <v/>
      </c>
      <c r="M144" s="21">
        <f>IF($J144="","",IF($J144&lt;0,"Pierde plata",IF($L144="","Sin objetivo",IF($J144&gt;=$L144,"OK","Bajo objetivo"))))</f>
        <v/>
      </c>
      <c r="N144" s="20">
        <f>IF(OR($E144="",$L144="",N($L144)&gt;=1),"",ROUNDUP($E144/(1-$L144)*IF(Configuración!$C$3="Responsable inscripto",1+IF($D144="",Configuración!$C$4,$D144),1),0))</f>
        <v/>
      </c>
      <c r="O144" s="22">
        <f>IF(OR($I144="",$G144=""),"",$I144*$G144)</f>
        <v/>
      </c>
      <c r="P144" s="22">
        <f>IF(OR($H144="",$G144=""),"",$H144*$G144)</f>
        <v/>
      </c>
    </row>
    <row r="145">
      <c r="A145" s="15" t="n"/>
      <c r="B145" s="15" t="n"/>
      <c r="C145" s="15" t="n"/>
      <c r="D145" s="16" t="n"/>
      <c r="E145" s="19" t="n"/>
      <c r="F145" s="19" t="n"/>
      <c r="G145" s="15" t="n"/>
      <c r="H145" s="20">
        <f>IF($F145="","",IF(Configuración!$C$3="Responsable inscripto",$F145/(1+IF($D145="",Configuración!$C$4,$D145)),$F145))</f>
        <v/>
      </c>
      <c r="I145" s="20">
        <f>IF(OR($E145="",$H145=""),"",$H145-$E145)</f>
        <v/>
      </c>
      <c r="J145" s="17">
        <f>IF(OR($I145="",N($H145)=0),"",$I145/$H145)</f>
        <v/>
      </c>
      <c r="K145" s="17">
        <f>IF(OR($I145="",N($E145)=0),"",$I145/$E145)</f>
        <v/>
      </c>
      <c r="L145" s="17">
        <f>IF($C145="","",IFERROR(INDEX(Rubros!$B$2:$B$31,MATCH($C145,Rubros!$A$2:$A$31,0)),""))</f>
        <v/>
      </c>
      <c r="M145" s="21">
        <f>IF($J145="","",IF($J145&lt;0,"Pierde plata",IF($L145="","Sin objetivo",IF($J145&gt;=$L145,"OK","Bajo objetivo"))))</f>
        <v/>
      </c>
      <c r="N145" s="20">
        <f>IF(OR($E145="",$L145="",N($L145)&gt;=1),"",ROUNDUP($E145/(1-$L145)*IF(Configuración!$C$3="Responsable inscripto",1+IF($D145="",Configuración!$C$4,$D145),1),0))</f>
        <v/>
      </c>
      <c r="O145" s="22">
        <f>IF(OR($I145="",$G145=""),"",$I145*$G145)</f>
        <v/>
      </c>
      <c r="P145" s="22">
        <f>IF(OR($H145="",$G145=""),"",$H145*$G145)</f>
        <v/>
      </c>
    </row>
    <row r="146">
      <c r="A146" s="15" t="n"/>
      <c r="B146" s="15" t="n"/>
      <c r="C146" s="15" t="n"/>
      <c r="D146" s="16" t="n"/>
      <c r="E146" s="19" t="n"/>
      <c r="F146" s="19" t="n"/>
      <c r="G146" s="15" t="n"/>
      <c r="H146" s="20">
        <f>IF($F146="","",IF(Configuración!$C$3="Responsable inscripto",$F146/(1+IF($D146="",Configuración!$C$4,$D146)),$F146))</f>
        <v/>
      </c>
      <c r="I146" s="20">
        <f>IF(OR($E146="",$H146=""),"",$H146-$E146)</f>
        <v/>
      </c>
      <c r="J146" s="17">
        <f>IF(OR($I146="",N($H146)=0),"",$I146/$H146)</f>
        <v/>
      </c>
      <c r="K146" s="17">
        <f>IF(OR($I146="",N($E146)=0),"",$I146/$E146)</f>
        <v/>
      </c>
      <c r="L146" s="17">
        <f>IF($C146="","",IFERROR(INDEX(Rubros!$B$2:$B$31,MATCH($C146,Rubros!$A$2:$A$31,0)),""))</f>
        <v/>
      </c>
      <c r="M146" s="21">
        <f>IF($J146="","",IF($J146&lt;0,"Pierde plata",IF($L146="","Sin objetivo",IF($J146&gt;=$L146,"OK","Bajo objetivo"))))</f>
        <v/>
      </c>
      <c r="N146" s="20">
        <f>IF(OR($E146="",$L146="",N($L146)&gt;=1),"",ROUNDUP($E146/(1-$L146)*IF(Configuración!$C$3="Responsable inscripto",1+IF($D146="",Configuración!$C$4,$D146),1),0))</f>
        <v/>
      </c>
      <c r="O146" s="22">
        <f>IF(OR($I146="",$G146=""),"",$I146*$G146)</f>
        <v/>
      </c>
      <c r="P146" s="22">
        <f>IF(OR($H146="",$G146=""),"",$H146*$G146)</f>
        <v/>
      </c>
    </row>
    <row r="147">
      <c r="A147" s="15" t="n"/>
      <c r="B147" s="15" t="n"/>
      <c r="C147" s="15" t="n"/>
      <c r="D147" s="16" t="n"/>
      <c r="E147" s="19" t="n"/>
      <c r="F147" s="19" t="n"/>
      <c r="G147" s="15" t="n"/>
      <c r="H147" s="20">
        <f>IF($F147="","",IF(Configuración!$C$3="Responsable inscripto",$F147/(1+IF($D147="",Configuración!$C$4,$D147)),$F147))</f>
        <v/>
      </c>
      <c r="I147" s="20">
        <f>IF(OR($E147="",$H147=""),"",$H147-$E147)</f>
        <v/>
      </c>
      <c r="J147" s="17">
        <f>IF(OR($I147="",N($H147)=0),"",$I147/$H147)</f>
        <v/>
      </c>
      <c r="K147" s="17">
        <f>IF(OR($I147="",N($E147)=0),"",$I147/$E147)</f>
        <v/>
      </c>
      <c r="L147" s="17">
        <f>IF($C147="","",IFERROR(INDEX(Rubros!$B$2:$B$31,MATCH($C147,Rubros!$A$2:$A$31,0)),""))</f>
        <v/>
      </c>
      <c r="M147" s="21">
        <f>IF($J147="","",IF($J147&lt;0,"Pierde plata",IF($L147="","Sin objetivo",IF($J147&gt;=$L147,"OK","Bajo objetivo"))))</f>
        <v/>
      </c>
      <c r="N147" s="20">
        <f>IF(OR($E147="",$L147="",N($L147)&gt;=1),"",ROUNDUP($E147/(1-$L147)*IF(Configuración!$C$3="Responsable inscripto",1+IF($D147="",Configuración!$C$4,$D147),1),0))</f>
        <v/>
      </c>
      <c r="O147" s="22">
        <f>IF(OR($I147="",$G147=""),"",$I147*$G147)</f>
        <v/>
      </c>
      <c r="P147" s="22">
        <f>IF(OR($H147="",$G147=""),"",$H147*$G147)</f>
        <v/>
      </c>
    </row>
    <row r="148">
      <c r="A148" s="15" t="n"/>
      <c r="B148" s="15" t="n"/>
      <c r="C148" s="15" t="n"/>
      <c r="D148" s="16" t="n"/>
      <c r="E148" s="19" t="n"/>
      <c r="F148" s="19" t="n"/>
      <c r="G148" s="15" t="n"/>
      <c r="H148" s="20">
        <f>IF($F148="","",IF(Configuración!$C$3="Responsable inscripto",$F148/(1+IF($D148="",Configuración!$C$4,$D148)),$F148))</f>
        <v/>
      </c>
      <c r="I148" s="20">
        <f>IF(OR($E148="",$H148=""),"",$H148-$E148)</f>
        <v/>
      </c>
      <c r="J148" s="17">
        <f>IF(OR($I148="",N($H148)=0),"",$I148/$H148)</f>
        <v/>
      </c>
      <c r="K148" s="17">
        <f>IF(OR($I148="",N($E148)=0),"",$I148/$E148)</f>
        <v/>
      </c>
      <c r="L148" s="17">
        <f>IF($C148="","",IFERROR(INDEX(Rubros!$B$2:$B$31,MATCH($C148,Rubros!$A$2:$A$31,0)),""))</f>
        <v/>
      </c>
      <c r="M148" s="21">
        <f>IF($J148="","",IF($J148&lt;0,"Pierde plata",IF($L148="","Sin objetivo",IF($J148&gt;=$L148,"OK","Bajo objetivo"))))</f>
        <v/>
      </c>
      <c r="N148" s="20">
        <f>IF(OR($E148="",$L148="",N($L148)&gt;=1),"",ROUNDUP($E148/(1-$L148)*IF(Configuración!$C$3="Responsable inscripto",1+IF($D148="",Configuración!$C$4,$D148),1),0))</f>
        <v/>
      </c>
      <c r="O148" s="22">
        <f>IF(OR($I148="",$G148=""),"",$I148*$G148)</f>
        <v/>
      </c>
      <c r="P148" s="22">
        <f>IF(OR($H148="",$G148=""),"",$H148*$G148)</f>
        <v/>
      </c>
    </row>
    <row r="149">
      <c r="A149" s="15" t="n"/>
      <c r="B149" s="15" t="n"/>
      <c r="C149" s="15" t="n"/>
      <c r="D149" s="16" t="n"/>
      <c r="E149" s="19" t="n"/>
      <c r="F149" s="19" t="n"/>
      <c r="G149" s="15" t="n"/>
      <c r="H149" s="20">
        <f>IF($F149="","",IF(Configuración!$C$3="Responsable inscripto",$F149/(1+IF($D149="",Configuración!$C$4,$D149)),$F149))</f>
        <v/>
      </c>
      <c r="I149" s="20">
        <f>IF(OR($E149="",$H149=""),"",$H149-$E149)</f>
        <v/>
      </c>
      <c r="J149" s="17">
        <f>IF(OR($I149="",N($H149)=0),"",$I149/$H149)</f>
        <v/>
      </c>
      <c r="K149" s="17">
        <f>IF(OR($I149="",N($E149)=0),"",$I149/$E149)</f>
        <v/>
      </c>
      <c r="L149" s="17">
        <f>IF($C149="","",IFERROR(INDEX(Rubros!$B$2:$B$31,MATCH($C149,Rubros!$A$2:$A$31,0)),""))</f>
        <v/>
      </c>
      <c r="M149" s="21">
        <f>IF($J149="","",IF($J149&lt;0,"Pierde plata",IF($L149="","Sin objetivo",IF($J149&gt;=$L149,"OK","Bajo objetivo"))))</f>
        <v/>
      </c>
      <c r="N149" s="20">
        <f>IF(OR($E149="",$L149="",N($L149)&gt;=1),"",ROUNDUP($E149/(1-$L149)*IF(Configuración!$C$3="Responsable inscripto",1+IF($D149="",Configuración!$C$4,$D149),1),0))</f>
        <v/>
      </c>
      <c r="O149" s="22">
        <f>IF(OR($I149="",$G149=""),"",$I149*$G149)</f>
        <v/>
      </c>
      <c r="P149" s="22">
        <f>IF(OR($H149="",$G149=""),"",$H149*$G149)</f>
        <v/>
      </c>
    </row>
    <row r="150">
      <c r="A150" s="15" t="n"/>
      <c r="B150" s="15" t="n"/>
      <c r="C150" s="15" t="n"/>
      <c r="D150" s="16" t="n"/>
      <c r="E150" s="19" t="n"/>
      <c r="F150" s="19" t="n"/>
      <c r="G150" s="15" t="n"/>
      <c r="H150" s="20">
        <f>IF($F150="","",IF(Configuración!$C$3="Responsable inscripto",$F150/(1+IF($D150="",Configuración!$C$4,$D150)),$F150))</f>
        <v/>
      </c>
      <c r="I150" s="20">
        <f>IF(OR($E150="",$H150=""),"",$H150-$E150)</f>
        <v/>
      </c>
      <c r="J150" s="17">
        <f>IF(OR($I150="",N($H150)=0),"",$I150/$H150)</f>
        <v/>
      </c>
      <c r="K150" s="17">
        <f>IF(OR($I150="",N($E150)=0),"",$I150/$E150)</f>
        <v/>
      </c>
      <c r="L150" s="17">
        <f>IF($C150="","",IFERROR(INDEX(Rubros!$B$2:$B$31,MATCH($C150,Rubros!$A$2:$A$31,0)),""))</f>
        <v/>
      </c>
      <c r="M150" s="21">
        <f>IF($J150="","",IF($J150&lt;0,"Pierde plata",IF($L150="","Sin objetivo",IF($J150&gt;=$L150,"OK","Bajo objetivo"))))</f>
        <v/>
      </c>
      <c r="N150" s="20">
        <f>IF(OR($E150="",$L150="",N($L150)&gt;=1),"",ROUNDUP($E150/(1-$L150)*IF(Configuración!$C$3="Responsable inscripto",1+IF($D150="",Configuración!$C$4,$D150),1),0))</f>
        <v/>
      </c>
      <c r="O150" s="22">
        <f>IF(OR($I150="",$G150=""),"",$I150*$G150)</f>
        <v/>
      </c>
      <c r="P150" s="22">
        <f>IF(OR($H150="",$G150=""),"",$H150*$G150)</f>
        <v/>
      </c>
    </row>
    <row r="151">
      <c r="A151" s="15" t="n"/>
      <c r="B151" s="15" t="n"/>
      <c r="C151" s="15" t="n"/>
      <c r="D151" s="16" t="n"/>
      <c r="E151" s="19" t="n"/>
      <c r="F151" s="19" t="n"/>
      <c r="G151" s="15" t="n"/>
      <c r="H151" s="20">
        <f>IF($F151="","",IF(Configuración!$C$3="Responsable inscripto",$F151/(1+IF($D151="",Configuración!$C$4,$D151)),$F151))</f>
        <v/>
      </c>
      <c r="I151" s="20">
        <f>IF(OR($E151="",$H151=""),"",$H151-$E151)</f>
        <v/>
      </c>
      <c r="J151" s="17">
        <f>IF(OR($I151="",N($H151)=0),"",$I151/$H151)</f>
        <v/>
      </c>
      <c r="K151" s="17">
        <f>IF(OR($I151="",N($E151)=0),"",$I151/$E151)</f>
        <v/>
      </c>
      <c r="L151" s="17">
        <f>IF($C151="","",IFERROR(INDEX(Rubros!$B$2:$B$31,MATCH($C151,Rubros!$A$2:$A$31,0)),""))</f>
        <v/>
      </c>
      <c r="M151" s="21">
        <f>IF($J151="","",IF($J151&lt;0,"Pierde plata",IF($L151="","Sin objetivo",IF($J151&gt;=$L151,"OK","Bajo objetivo"))))</f>
        <v/>
      </c>
      <c r="N151" s="20">
        <f>IF(OR($E151="",$L151="",N($L151)&gt;=1),"",ROUNDUP($E151/(1-$L151)*IF(Configuración!$C$3="Responsable inscripto",1+IF($D151="",Configuración!$C$4,$D151),1),0))</f>
        <v/>
      </c>
      <c r="O151" s="22">
        <f>IF(OR($I151="",$G151=""),"",$I151*$G151)</f>
        <v/>
      </c>
      <c r="P151" s="22">
        <f>IF(OR($H151="",$G151=""),"",$H151*$G151)</f>
        <v/>
      </c>
    </row>
    <row r="152">
      <c r="A152" s="15" t="n"/>
      <c r="B152" s="15" t="n"/>
      <c r="C152" s="15" t="n"/>
      <c r="D152" s="16" t="n"/>
      <c r="E152" s="19" t="n"/>
      <c r="F152" s="19" t="n"/>
      <c r="G152" s="15" t="n"/>
      <c r="H152" s="20">
        <f>IF($F152="","",IF(Configuración!$C$3="Responsable inscripto",$F152/(1+IF($D152="",Configuración!$C$4,$D152)),$F152))</f>
        <v/>
      </c>
      <c r="I152" s="20">
        <f>IF(OR($E152="",$H152=""),"",$H152-$E152)</f>
        <v/>
      </c>
      <c r="J152" s="17">
        <f>IF(OR($I152="",N($H152)=0),"",$I152/$H152)</f>
        <v/>
      </c>
      <c r="K152" s="17">
        <f>IF(OR($I152="",N($E152)=0),"",$I152/$E152)</f>
        <v/>
      </c>
      <c r="L152" s="17">
        <f>IF($C152="","",IFERROR(INDEX(Rubros!$B$2:$B$31,MATCH($C152,Rubros!$A$2:$A$31,0)),""))</f>
        <v/>
      </c>
      <c r="M152" s="21">
        <f>IF($J152="","",IF($J152&lt;0,"Pierde plata",IF($L152="","Sin objetivo",IF($J152&gt;=$L152,"OK","Bajo objetivo"))))</f>
        <v/>
      </c>
      <c r="N152" s="20">
        <f>IF(OR($E152="",$L152="",N($L152)&gt;=1),"",ROUNDUP($E152/(1-$L152)*IF(Configuración!$C$3="Responsable inscripto",1+IF($D152="",Configuración!$C$4,$D152),1),0))</f>
        <v/>
      </c>
      <c r="O152" s="22">
        <f>IF(OR($I152="",$G152=""),"",$I152*$G152)</f>
        <v/>
      </c>
      <c r="P152" s="22">
        <f>IF(OR($H152="",$G152=""),"",$H152*$G152)</f>
        <v/>
      </c>
    </row>
    <row r="153">
      <c r="A153" s="15" t="n"/>
      <c r="B153" s="15" t="n"/>
      <c r="C153" s="15" t="n"/>
      <c r="D153" s="16" t="n"/>
      <c r="E153" s="19" t="n"/>
      <c r="F153" s="19" t="n"/>
      <c r="G153" s="15" t="n"/>
      <c r="H153" s="20">
        <f>IF($F153="","",IF(Configuración!$C$3="Responsable inscripto",$F153/(1+IF($D153="",Configuración!$C$4,$D153)),$F153))</f>
        <v/>
      </c>
      <c r="I153" s="20">
        <f>IF(OR($E153="",$H153=""),"",$H153-$E153)</f>
        <v/>
      </c>
      <c r="J153" s="17">
        <f>IF(OR($I153="",N($H153)=0),"",$I153/$H153)</f>
        <v/>
      </c>
      <c r="K153" s="17">
        <f>IF(OR($I153="",N($E153)=0),"",$I153/$E153)</f>
        <v/>
      </c>
      <c r="L153" s="17">
        <f>IF($C153="","",IFERROR(INDEX(Rubros!$B$2:$B$31,MATCH($C153,Rubros!$A$2:$A$31,0)),""))</f>
        <v/>
      </c>
      <c r="M153" s="21">
        <f>IF($J153="","",IF($J153&lt;0,"Pierde plata",IF($L153="","Sin objetivo",IF($J153&gt;=$L153,"OK","Bajo objetivo"))))</f>
        <v/>
      </c>
      <c r="N153" s="20">
        <f>IF(OR($E153="",$L153="",N($L153)&gt;=1),"",ROUNDUP($E153/(1-$L153)*IF(Configuración!$C$3="Responsable inscripto",1+IF($D153="",Configuración!$C$4,$D153),1),0))</f>
        <v/>
      </c>
      <c r="O153" s="22">
        <f>IF(OR($I153="",$G153=""),"",$I153*$G153)</f>
        <v/>
      </c>
      <c r="P153" s="22">
        <f>IF(OR($H153="",$G153=""),"",$H153*$G153)</f>
        <v/>
      </c>
    </row>
    <row r="154">
      <c r="A154" s="15" t="n"/>
      <c r="B154" s="15" t="n"/>
      <c r="C154" s="15" t="n"/>
      <c r="D154" s="16" t="n"/>
      <c r="E154" s="19" t="n"/>
      <c r="F154" s="19" t="n"/>
      <c r="G154" s="15" t="n"/>
      <c r="H154" s="20">
        <f>IF($F154="","",IF(Configuración!$C$3="Responsable inscripto",$F154/(1+IF($D154="",Configuración!$C$4,$D154)),$F154))</f>
        <v/>
      </c>
      <c r="I154" s="20">
        <f>IF(OR($E154="",$H154=""),"",$H154-$E154)</f>
        <v/>
      </c>
      <c r="J154" s="17">
        <f>IF(OR($I154="",N($H154)=0),"",$I154/$H154)</f>
        <v/>
      </c>
      <c r="K154" s="17">
        <f>IF(OR($I154="",N($E154)=0),"",$I154/$E154)</f>
        <v/>
      </c>
      <c r="L154" s="17">
        <f>IF($C154="","",IFERROR(INDEX(Rubros!$B$2:$B$31,MATCH($C154,Rubros!$A$2:$A$31,0)),""))</f>
        <v/>
      </c>
      <c r="M154" s="21">
        <f>IF($J154="","",IF($J154&lt;0,"Pierde plata",IF($L154="","Sin objetivo",IF($J154&gt;=$L154,"OK","Bajo objetivo"))))</f>
        <v/>
      </c>
      <c r="N154" s="20">
        <f>IF(OR($E154="",$L154="",N($L154)&gt;=1),"",ROUNDUP($E154/(1-$L154)*IF(Configuración!$C$3="Responsable inscripto",1+IF($D154="",Configuración!$C$4,$D154),1),0))</f>
        <v/>
      </c>
      <c r="O154" s="22">
        <f>IF(OR($I154="",$G154=""),"",$I154*$G154)</f>
        <v/>
      </c>
      <c r="P154" s="22">
        <f>IF(OR($H154="",$G154=""),"",$H154*$G154)</f>
        <v/>
      </c>
    </row>
    <row r="155">
      <c r="A155" s="15" t="n"/>
      <c r="B155" s="15" t="n"/>
      <c r="C155" s="15" t="n"/>
      <c r="D155" s="16" t="n"/>
      <c r="E155" s="19" t="n"/>
      <c r="F155" s="19" t="n"/>
      <c r="G155" s="15" t="n"/>
      <c r="H155" s="20">
        <f>IF($F155="","",IF(Configuración!$C$3="Responsable inscripto",$F155/(1+IF($D155="",Configuración!$C$4,$D155)),$F155))</f>
        <v/>
      </c>
      <c r="I155" s="20">
        <f>IF(OR($E155="",$H155=""),"",$H155-$E155)</f>
        <v/>
      </c>
      <c r="J155" s="17">
        <f>IF(OR($I155="",N($H155)=0),"",$I155/$H155)</f>
        <v/>
      </c>
      <c r="K155" s="17">
        <f>IF(OR($I155="",N($E155)=0),"",$I155/$E155)</f>
        <v/>
      </c>
      <c r="L155" s="17">
        <f>IF($C155="","",IFERROR(INDEX(Rubros!$B$2:$B$31,MATCH($C155,Rubros!$A$2:$A$31,0)),""))</f>
        <v/>
      </c>
      <c r="M155" s="21">
        <f>IF($J155="","",IF($J155&lt;0,"Pierde plata",IF($L155="","Sin objetivo",IF($J155&gt;=$L155,"OK","Bajo objetivo"))))</f>
        <v/>
      </c>
      <c r="N155" s="20">
        <f>IF(OR($E155="",$L155="",N($L155)&gt;=1),"",ROUNDUP($E155/(1-$L155)*IF(Configuración!$C$3="Responsable inscripto",1+IF($D155="",Configuración!$C$4,$D155),1),0))</f>
        <v/>
      </c>
      <c r="O155" s="22">
        <f>IF(OR($I155="",$G155=""),"",$I155*$G155)</f>
        <v/>
      </c>
      <c r="P155" s="22">
        <f>IF(OR($H155="",$G155=""),"",$H155*$G155)</f>
        <v/>
      </c>
    </row>
    <row r="156">
      <c r="A156" s="15" t="n"/>
      <c r="B156" s="15" t="n"/>
      <c r="C156" s="15" t="n"/>
      <c r="D156" s="16" t="n"/>
      <c r="E156" s="19" t="n"/>
      <c r="F156" s="19" t="n"/>
      <c r="G156" s="15" t="n"/>
      <c r="H156" s="20">
        <f>IF($F156="","",IF(Configuración!$C$3="Responsable inscripto",$F156/(1+IF($D156="",Configuración!$C$4,$D156)),$F156))</f>
        <v/>
      </c>
      <c r="I156" s="20">
        <f>IF(OR($E156="",$H156=""),"",$H156-$E156)</f>
        <v/>
      </c>
      <c r="J156" s="17">
        <f>IF(OR($I156="",N($H156)=0),"",$I156/$H156)</f>
        <v/>
      </c>
      <c r="K156" s="17">
        <f>IF(OR($I156="",N($E156)=0),"",$I156/$E156)</f>
        <v/>
      </c>
      <c r="L156" s="17">
        <f>IF($C156="","",IFERROR(INDEX(Rubros!$B$2:$B$31,MATCH($C156,Rubros!$A$2:$A$31,0)),""))</f>
        <v/>
      </c>
      <c r="M156" s="21">
        <f>IF($J156="","",IF($J156&lt;0,"Pierde plata",IF($L156="","Sin objetivo",IF($J156&gt;=$L156,"OK","Bajo objetivo"))))</f>
        <v/>
      </c>
      <c r="N156" s="20">
        <f>IF(OR($E156="",$L156="",N($L156)&gt;=1),"",ROUNDUP($E156/(1-$L156)*IF(Configuración!$C$3="Responsable inscripto",1+IF($D156="",Configuración!$C$4,$D156),1),0))</f>
        <v/>
      </c>
      <c r="O156" s="22">
        <f>IF(OR($I156="",$G156=""),"",$I156*$G156)</f>
        <v/>
      </c>
      <c r="P156" s="22">
        <f>IF(OR($H156="",$G156=""),"",$H156*$G156)</f>
        <v/>
      </c>
    </row>
    <row r="157">
      <c r="A157" s="15" t="n"/>
      <c r="B157" s="15" t="n"/>
      <c r="C157" s="15" t="n"/>
      <c r="D157" s="16" t="n"/>
      <c r="E157" s="19" t="n"/>
      <c r="F157" s="19" t="n"/>
      <c r="G157" s="15" t="n"/>
      <c r="H157" s="20">
        <f>IF($F157="","",IF(Configuración!$C$3="Responsable inscripto",$F157/(1+IF($D157="",Configuración!$C$4,$D157)),$F157))</f>
        <v/>
      </c>
      <c r="I157" s="20">
        <f>IF(OR($E157="",$H157=""),"",$H157-$E157)</f>
        <v/>
      </c>
      <c r="J157" s="17">
        <f>IF(OR($I157="",N($H157)=0),"",$I157/$H157)</f>
        <v/>
      </c>
      <c r="K157" s="17">
        <f>IF(OR($I157="",N($E157)=0),"",$I157/$E157)</f>
        <v/>
      </c>
      <c r="L157" s="17">
        <f>IF($C157="","",IFERROR(INDEX(Rubros!$B$2:$B$31,MATCH($C157,Rubros!$A$2:$A$31,0)),""))</f>
        <v/>
      </c>
      <c r="M157" s="21">
        <f>IF($J157="","",IF($J157&lt;0,"Pierde plata",IF($L157="","Sin objetivo",IF($J157&gt;=$L157,"OK","Bajo objetivo"))))</f>
        <v/>
      </c>
      <c r="N157" s="20">
        <f>IF(OR($E157="",$L157="",N($L157)&gt;=1),"",ROUNDUP($E157/(1-$L157)*IF(Configuración!$C$3="Responsable inscripto",1+IF($D157="",Configuración!$C$4,$D157),1),0))</f>
        <v/>
      </c>
      <c r="O157" s="22">
        <f>IF(OR($I157="",$G157=""),"",$I157*$G157)</f>
        <v/>
      </c>
      <c r="P157" s="22">
        <f>IF(OR($H157="",$G157=""),"",$H157*$G157)</f>
        <v/>
      </c>
    </row>
    <row r="158">
      <c r="A158" s="15" t="n"/>
      <c r="B158" s="15" t="n"/>
      <c r="C158" s="15" t="n"/>
      <c r="D158" s="16" t="n"/>
      <c r="E158" s="19" t="n"/>
      <c r="F158" s="19" t="n"/>
      <c r="G158" s="15" t="n"/>
      <c r="H158" s="20">
        <f>IF($F158="","",IF(Configuración!$C$3="Responsable inscripto",$F158/(1+IF($D158="",Configuración!$C$4,$D158)),$F158))</f>
        <v/>
      </c>
      <c r="I158" s="20">
        <f>IF(OR($E158="",$H158=""),"",$H158-$E158)</f>
        <v/>
      </c>
      <c r="J158" s="17">
        <f>IF(OR($I158="",N($H158)=0),"",$I158/$H158)</f>
        <v/>
      </c>
      <c r="K158" s="17">
        <f>IF(OR($I158="",N($E158)=0),"",$I158/$E158)</f>
        <v/>
      </c>
      <c r="L158" s="17">
        <f>IF($C158="","",IFERROR(INDEX(Rubros!$B$2:$B$31,MATCH($C158,Rubros!$A$2:$A$31,0)),""))</f>
        <v/>
      </c>
      <c r="M158" s="21">
        <f>IF($J158="","",IF($J158&lt;0,"Pierde plata",IF($L158="","Sin objetivo",IF($J158&gt;=$L158,"OK","Bajo objetivo"))))</f>
        <v/>
      </c>
      <c r="N158" s="20">
        <f>IF(OR($E158="",$L158="",N($L158)&gt;=1),"",ROUNDUP($E158/(1-$L158)*IF(Configuración!$C$3="Responsable inscripto",1+IF($D158="",Configuración!$C$4,$D158),1),0))</f>
        <v/>
      </c>
      <c r="O158" s="22">
        <f>IF(OR($I158="",$G158=""),"",$I158*$G158)</f>
        <v/>
      </c>
      <c r="P158" s="22">
        <f>IF(OR($H158="",$G158=""),"",$H158*$G158)</f>
        <v/>
      </c>
    </row>
    <row r="159">
      <c r="A159" s="15" t="n"/>
      <c r="B159" s="15" t="n"/>
      <c r="C159" s="15" t="n"/>
      <c r="D159" s="16" t="n"/>
      <c r="E159" s="19" t="n"/>
      <c r="F159" s="19" t="n"/>
      <c r="G159" s="15" t="n"/>
      <c r="H159" s="20">
        <f>IF($F159="","",IF(Configuración!$C$3="Responsable inscripto",$F159/(1+IF($D159="",Configuración!$C$4,$D159)),$F159))</f>
        <v/>
      </c>
      <c r="I159" s="20">
        <f>IF(OR($E159="",$H159=""),"",$H159-$E159)</f>
        <v/>
      </c>
      <c r="J159" s="17">
        <f>IF(OR($I159="",N($H159)=0),"",$I159/$H159)</f>
        <v/>
      </c>
      <c r="K159" s="17">
        <f>IF(OR($I159="",N($E159)=0),"",$I159/$E159)</f>
        <v/>
      </c>
      <c r="L159" s="17">
        <f>IF($C159="","",IFERROR(INDEX(Rubros!$B$2:$B$31,MATCH($C159,Rubros!$A$2:$A$31,0)),""))</f>
        <v/>
      </c>
      <c r="M159" s="21">
        <f>IF($J159="","",IF($J159&lt;0,"Pierde plata",IF($L159="","Sin objetivo",IF($J159&gt;=$L159,"OK","Bajo objetivo"))))</f>
        <v/>
      </c>
      <c r="N159" s="20">
        <f>IF(OR($E159="",$L159="",N($L159)&gt;=1),"",ROUNDUP($E159/(1-$L159)*IF(Configuración!$C$3="Responsable inscripto",1+IF($D159="",Configuración!$C$4,$D159),1),0))</f>
        <v/>
      </c>
      <c r="O159" s="22">
        <f>IF(OR($I159="",$G159=""),"",$I159*$G159)</f>
        <v/>
      </c>
      <c r="P159" s="22">
        <f>IF(OR($H159="",$G159=""),"",$H159*$G159)</f>
        <v/>
      </c>
    </row>
    <row r="160">
      <c r="A160" s="15" t="n"/>
      <c r="B160" s="15" t="n"/>
      <c r="C160" s="15" t="n"/>
      <c r="D160" s="16" t="n"/>
      <c r="E160" s="19" t="n"/>
      <c r="F160" s="19" t="n"/>
      <c r="G160" s="15" t="n"/>
      <c r="H160" s="20">
        <f>IF($F160="","",IF(Configuración!$C$3="Responsable inscripto",$F160/(1+IF($D160="",Configuración!$C$4,$D160)),$F160))</f>
        <v/>
      </c>
      <c r="I160" s="20">
        <f>IF(OR($E160="",$H160=""),"",$H160-$E160)</f>
        <v/>
      </c>
      <c r="J160" s="17">
        <f>IF(OR($I160="",N($H160)=0),"",$I160/$H160)</f>
        <v/>
      </c>
      <c r="K160" s="17">
        <f>IF(OR($I160="",N($E160)=0),"",$I160/$E160)</f>
        <v/>
      </c>
      <c r="L160" s="17">
        <f>IF($C160="","",IFERROR(INDEX(Rubros!$B$2:$B$31,MATCH($C160,Rubros!$A$2:$A$31,0)),""))</f>
        <v/>
      </c>
      <c r="M160" s="21">
        <f>IF($J160="","",IF($J160&lt;0,"Pierde plata",IF($L160="","Sin objetivo",IF($J160&gt;=$L160,"OK","Bajo objetivo"))))</f>
        <v/>
      </c>
      <c r="N160" s="20">
        <f>IF(OR($E160="",$L160="",N($L160)&gt;=1),"",ROUNDUP($E160/(1-$L160)*IF(Configuración!$C$3="Responsable inscripto",1+IF($D160="",Configuración!$C$4,$D160),1),0))</f>
        <v/>
      </c>
      <c r="O160" s="22">
        <f>IF(OR($I160="",$G160=""),"",$I160*$G160)</f>
        <v/>
      </c>
      <c r="P160" s="22">
        <f>IF(OR($H160="",$G160=""),"",$H160*$G160)</f>
        <v/>
      </c>
    </row>
    <row r="161">
      <c r="A161" s="15" t="n"/>
      <c r="B161" s="15" t="n"/>
      <c r="C161" s="15" t="n"/>
      <c r="D161" s="16" t="n"/>
      <c r="E161" s="19" t="n"/>
      <c r="F161" s="19" t="n"/>
      <c r="G161" s="15" t="n"/>
      <c r="H161" s="20">
        <f>IF($F161="","",IF(Configuración!$C$3="Responsable inscripto",$F161/(1+IF($D161="",Configuración!$C$4,$D161)),$F161))</f>
        <v/>
      </c>
      <c r="I161" s="20">
        <f>IF(OR($E161="",$H161=""),"",$H161-$E161)</f>
        <v/>
      </c>
      <c r="J161" s="17">
        <f>IF(OR($I161="",N($H161)=0),"",$I161/$H161)</f>
        <v/>
      </c>
      <c r="K161" s="17">
        <f>IF(OR($I161="",N($E161)=0),"",$I161/$E161)</f>
        <v/>
      </c>
      <c r="L161" s="17">
        <f>IF($C161="","",IFERROR(INDEX(Rubros!$B$2:$B$31,MATCH($C161,Rubros!$A$2:$A$31,0)),""))</f>
        <v/>
      </c>
      <c r="M161" s="21">
        <f>IF($J161="","",IF($J161&lt;0,"Pierde plata",IF($L161="","Sin objetivo",IF($J161&gt;=$L161,"OK","Bajo objetivo"))))</f>
        <v/>
      </c>
      <c r="N161" s="20">
        <f>IF(OR($E161="",$L161="",N($L161)&gt;=1),"",ROUNDUP($E161/(1-$L161)*IF(Configuración!$C$3="Responsable inscripto",1+IF($D161="",Configuración!$C$4,$D161),1),0))</f>
        <v/>
      </c>
      <c r="O161" s="22">
        <f>IF(OR($I161="",$G161=""),"",$I161*$G161)</f>
        <v/>
      </c>
      <c r="P161" s="22">
        <f>IF(OR($H161="",$G161=""),"",$H161*$G161)</f>
        <v/>
      </c>
    </row>
    <row r="162">
      <c r="A162" s="15" t="n"/>
      <c r="B162" s="15" t="n"/>
      <c r="C162" s="15" t="n"/>
      <c r="D162" s="16" t="n"/>
      <c r="E162" s="19" t="n"/>
      <c r="F162" s="19" t="n"/>
      <c r="G162" s="15" t="n"/>
      <c r="H162" s="20">
        <f>IF($F162="","",IF(Configuración!$C$3="Responsable inscripto",$F162/(1+IF($D162="",Configuración!$C$4,$D162)),$F162))</f>
        <v/>
      </c>
      <c r="I162" s="20">
        <f>IF(OR($E162="",$H162=""),"",$H162-$E162)</f>
        <v/>
      </c>
      <c r="J162" s="17">
        <f>IF(OR($I162="",N($H162)=0),"",$I162/$H162)</f>
        <v/>
      </c>
      <c r="K162" s="17">
        <f>IF(OR($I162="",N($E162)=0),"",$I162/$E162)</f>
        <v/>
      </c>
      <c r="L162" s="17">
        <f>IF($C162="","",IFERROR(INDEX(Rubros!$B$2:$B$31,MATCH($C162,Rubros!$A$2:$A$31,0)),""))</f>
        <v/>
      </c>
      <c r="M162" s="21">
        <f>IF($J162="","",IF($J162&lt;0,"Pierde plata",IF($L162="","Sin objetivo",IF($J162&gt;=$L162,"OK","Bajo objetivo"))))</f>
        <v/>
      </c>
      <c r="N162" s="20">
        <f>IF(OR($E162="",$L162="",N($L162)&gt;=1),"",ROUNDUP($E162/(1-$L162)*IF(Configuración!$C$3="Responsable inscripto",1+IF($D162="",Configuración!$C$4,$D162),1),0))</f>
        <v/>
      </c>
      <c r="O162" s="22">
        <f>IF(OR($I162="",$G162=""),"",$I162*$G162)</f>
        <v/>
      </c>
      <c r="P162" s="22">
        <f>IF(OR($H162="",$G162=""),"",$H162*$G162)</f>
        <v/>
      </c>
    </row>
    <row r="163">
      <c r="A163" s="15" t="n"/>
      <c r="B163" s="15" t="n"/>
      <c r="C163" s="15" t="n"/>
      <c r="D163" s="16" t="n"/>
      <c r="E163" s="19" t="n"/>
      <c r="F163" s="19" t="n"/>
      <c r="G163" s="15" t="n"/>
      <c r="H163" s="20">
        <f>IF($F163="","",IF(Configuración!$C$3="Responsable inscripto",$F163/(1+IF($D163="",Configuración!$C$4,$D163)),$F163))</f>
        <v/>
      </c>
      <c r="I163" s="20">
        <f>IF(OR($E163="",$H163=""),"",$H163-$E163)</f>
        <v/>
      </c>
      <c r="J163" s="17">
        <f>IF(OR($I163="",N($H163)=0),"",$I163/$H163)</f>
        <v/>
      </c>
      <c r="K163" s="17">
        <f>IF(OR($I163="",N($E163)=0),"",$I163/$E163)</f>
        <v/>
      </c>
      <c r="L163" s="17">
        <f>IF($C163="","",IFERROR(INDEX(Rubros!$B$2:$B$31,MATCH($C163,Rubros!$A$2:$A$31,0)),""))</f>
        <v/>
      </c>
      <c r="M163" s="21">
        <f>IF($J163="","",IF($J163&lt;0,"Pierde plata",IF($L163="","Sin objetivo",IF($J163&gt;=$L163,"OK","Bajo objetivo"))))</f>
        <v/>
      </c>
      <c r="N163" s="20">
        <f>IF(OR($E163="",$L163="",N($L163)&gt;=1),"",ROUNDUP($E163/(1-$L163)*IF(Configuración!$C$3="Responsable inscripto",1+IF($D163="",Configuración!$C$4,$D163),1),0))</f>
        <v/>
      </c>
      <c r="O163" s="22">
        <f>IF(OR($I163="",$G163=""),"",$I163*$G163)</f>
        <v/>
      </c>
      <c r="P163" s="22">
        <f>IF(OR($H163="",$G163=""),"",$H163*$G163)</f>
        <v/>
      </c>
    </row>
    <row r="164">
      <c r="A164" s="15" t="n"/>
      <c r="B164" s="15" t="n"/>
      <c r="C164" s="15" t="n"/>
      <c r="D164" s="16" t="n"/>
      <c r="E164" s="19" t="n"/>
      <c r="F164" s="19" t="n"/>
      <c r="G164" s="15" t="n"/>
      <c r="H164" s="20">
        <f>IF($F164="","",IF(Configuración!$C$3="Responsable inscripto",$F164/(1+IF($D164="",Configuración!$C$4,$D164)),$F164))</f>
        <v/>
      </c>
      <c r="I164" s="20">
        <f>IF(OR($E164="",$H164=""),"",$H164-$E164)</f>
        <v/>
      </c>
      <c r="J164" s="17">
        <f>IF(OR($I164="",N($H164)=0),"",$I164/$H164)</f>
        <v/>
      </c>
      <c r="K164" s="17">
        <f>IF(OR($I164="",N($E164)=0),"",$I164/$E164)</f>
        <v/>
      </c>
      <c r="L164" s="17">
        <f>IF($C164="","",IFERROR(INDEX(Rubros!$B$2:$B$31,MATCH($C164,Rubros!$A$2:$A$31,0)),""))</f>
        <v/>
      </c>
      <c r="M164" s="21">
        <f>IF($J164="","",IF($J164&lt;0,"Pierde plata",IF($L164="","Sin objetivo",IF($J164&gt;=$L164,"OK","Bajo objetivo"))))</f>
        <v/>
      </c>
      <c r="N164" s="20">
        <f>IF(OR($E164="",$L164="",N($L164)&gt;=1),"",ROUNDUP($E164/(1-$L164)*IF(Configuración!$C$3="Responsable inscripto",1+IF($D164="",Configuración!$C$4,$D164),1),0))</f>
        <v/>
      </c>
      <c r="O164" s="22">
        <f>IF(OR($I164="",$G164=""),"",$I164*$G164)</f>
        <v/>
      </c>
      <c r="P164" s="22">
        <f>IF(OR($H164="",$G164=""),"",$H164*$G164)</f>
        <v/>
      </c>
    </row>
    <row r="165">
      <c r="A165" s="15" t="n"/>
      <c r="B165" s="15" t="n"/>
      <c r="C165" s="15" t="n"/>
      <c r="D165" s="16" t="n"/>
      <c r="E165" s="19" t="n"/>
      <c r="F165" s="19" t="n"/>
      <c r="G165" s="15" t="n"/>
      <c r="H165" s="20">
        <f>IF($F165="","",IF(Configuración!$C$3="Responsable inscripto",$F165/(1+IF($D165="",Configuración!$C$4,$D165)),$F165))</f>
        <v/>
      </c>
      <c r="I165" s="20">
        <f>IF(OR($E165="",$H165=""),"",$H165-$E165)</f>
        <v/>
      </c>
      <c r="J165" s="17">
        <f>IF(OR($I165="",N($H165)=0),"",$I165/$H165)</f>
        <v/>
      </c>
      <c r="K165" s="17">
        <f>IF(OR($I165="",N($E165)=0),"",$I165/$E165)</f>
        <v/>
      </c>
      <c r="L165" s="17">
        <f>IF($C165="","",IFERROR(INDEX(Rubros!$B$2:$B$31,MATCH($C165,Rubros!$A$2:$A$31,0)),""))</f>
        <v/>
      </c>
      <c r="M165" s="21">
        <f>IF($J165="","",IF($J165&lt;0,"Pierde plata",IF($L165="","Sin objetivo",IF($J165&gt;=$L165,"OK","Bajo objetivo"))))</f>
        <v/>
      </c>
      <c r="N165" s="20">
        <f>IF(OR($E165="",$L165="",N($L165)&gt;=1),"",ROUNDUP($E165/(1-$L165)*IF(Configuración!$C$3="Responsable inscripto",1+IF($D165="",Configuración!$C$4,$D165),1),0))</f>
        <v/>
      </c>
      <c r="O165" s="22">
        <f>IF(OR($I165="",$G165=""),"",$I165*$G165)</f>
        <v/>
      </c>
      <c r="P165" s="22">
        <f>IF(OR($H165="",$G165=""),"",$H165*$G165)</f>
        <v/>
      </c>
    </row>
    <row r="166">
      <c r="A166" s="15" t="n"/>
      <c r="B166" s="15" t="n"/>
      <c r="C166" s="15" t="n"/>
      <c r="D166" s="16" t="n"/>
      <c r="E166" s="19" t="n"/>
      <c r="F166" s="19" t="n"/>
      <c r="G166" s="15" t="n"/>
      <c r="H166" s="20">
        <f>IF($F166="","",IF(Configuración!$C$3="Responsable inscripto",$F166/(1+IF($D166="",Configuración!$C$4,$D166)),$F166))</f>
        <v/>
      </c>
      <c r="I166" s="20">
        <f>IF(OR($E166="",$H166=""),"",$H166-$E166)</f>
        <v/>
      </c>
      <c r="J166" s="17">
        <f>IF(OR($I166="",N($H166)=0),"",$I166/$H166)</f>
        <v/>
      </c>
      <c r="K166" s="17">
        <f>IF(OR($I166="",N($E166)=0),"",$I166/$E166)</f>
        <v/>
      </c>
      <c r="L166" s="17">
        <f>IF($C166="","",IFERROR(INDEX(Rubros!$B$2:$B$31,MATCH($C166,Rubros!$A$2:$A$31,0)),""))</f>
        <v/>
      </c>
      <c r="M166" s="21">
        <f>IF($J166="","",IF($J166&lt;0,"Pierde plata",IF($L166="","Sin objetivo",IF($J166&gt;=$L166,"OK","Bajo objetivo"))))</f>
        <v/>
      </c>
      <c r="N166" s="20">
        <f>IF(OR($E166="",$L166="",N($L166)&gt;=1),"",ROUNDUP($E166/(1-$L166)*IF(Configuración!$C$3="Responsable inscripto",1+IF($D166="",Configuración!$C$4,$D166),1),0))</f>
        <v/>
      </c>
      <c r="O166" s="22">
        <f>IF(OR($I166="",$G166=""),"",$I166*$G166)</f>
        <v/>
      </c>
      <c r="P166" s="22">
        <f>IF(OR($H166="",$G166=""),"",$H166*$G166)</f>
        <v/>
      </c>
    </row>
    <row r="167">
      <c r="A167" s="15" t="n"/>
      <c r="B167" s="15" t="n"/>
      <c r="C167" s="15" t="n"/>
      <c r="D167" s="16" t="n"/>
      <c r="E167" s="19" t="n"/>
      <c r="F167" s="19" t="n"/>
      <c r="G167" s="15" t="n"/>
      <c r="H167" s="20">
        <f>IF($F167="","",IF(Configuración!$C$3="Responsable inscripto",$F167/(1+IF($D167="",Configuración!$C$4,$D167)),$F167))</f>
        <v/>
      </c>
      <c r="I167" s="20">
        <f>IF(OR($E167="",$H167=""),"",$H167-$E167)</f>
        <v/>
      </c>
      <c r="J167" s="17">
        <f>IF(OR($I167="",N($H167)=0),"",$I167/$H167)</f>
        <v/>
      </c>
      <c r="K167" s="17">
        <f>IF(OR($I167="",N($E167)=0),"",$I167/$E167)</f>
        <v/>
      </c>
      <c r="L167" s="17">
        <f>IF($C167="","",IFERROR(INDEX(Rubros!$B$2:$B$31,MATCH($C167,Rubros!$A$2:$A$31,0)),""))</f>
        <v/>
      </c>
      <c r="M167" s="21">
        <f>IF($J167="","",IF($J167&lt;0,"Pierde plata",IF($L167="","Sin objetivo",IF($J167&gt;=$L167,"OK","Bajo objetivo"))))</f>
        <v/>
      </c>
      <c r="N167" s="20">
        <f>IF(OR($E167="",$L167="",N($L167)&gt;=1),"",ROUNDUP($E167/(1-$L167)*IF(Configuración!$C$3="Responsable inscripto",1+IF($D167="",Configuración!$C$4,$D167),1),0))</f>
        <v/>
      </c>
      <c r="O167" s="22">
        <f>IF(OR($I167="",$G167=""),"",$I167*$G167)</f>
        <v/>
      </c>
      <c r="P167" s="22">
        <f>IF(OR($H167="",$G167=""),"",$H167*$G167)</f>
        <v/>
      </c>
    </row>
    <row r="168">
      <c r="A168" s="15" t="n"/>
      <c r="B168" s="15" t="n"/>
      <c r="C168" s="15" t="n"/>
      <c r="D168" s="16" t="n"/>
      <c r="E168" s="19" t="n"/>
      <c r="F168" s="19" t="n"/>
      <c r="G168" s="15" t="n"/>
      <c r="H168" s="20">
        <f>IF($F168="","",IF(Configuración!$C$3="Responsable inscripto",$F168/(1+IF($D168="",Configuración!$C$4,$D168)),$F168))</f>
        <v/>
      </c>
      <c r="I168" s="20">
        <f>IF(OR($E168="",$H168=""),"",$H168-$E168)</f>
        <v/>
      </c>
      <c r="J168" s="17">
        <f>IF(OR($I168="",N($H168)=0),"",$I168/$H168)</f>
        <v/>
      </c>
      <c r="K168" s="17">
        <f>IF(OR($I168="",N($E168)=0),"",$I168/$E168)</f>
        <v/>
      </c>
      <c r="L168" s="17">
        <f>IF($C168="","",IFERROR(INDEX(Rubros!$B$2:$B$31,MATCH($C168,Rubros!$A$2:$A$31,0)),""))</f>
        <v/>
      </c>
      <c r="M168" s="21">
        <f>IF($J168="","",IF($J168&lt;0,"Pierde plata",IF($L168="","Sin objetivo",IF($J168&gt;=$L168,"OK","Bajo objetivo"))))</f>
        <v/>
      </c>
      <c r="N168" s="20">
        <f>IF(OR($E168="",$L168="",N($L168)&gt;=1),"",ROUNDUP($E168/(1-$L168)*IF(Configuración!$C$3="Responsable inscripto",1+IF($D168="",Configuración!$C$4,$D168),1),0))</f>
        <v/>
      </c>
      <c r="O168" s="22">
        <f>IF(OR($I168="",$G168=""),"",$I168*$G168)</f>
        <v/>
      </c>
      <c r="P168" s="22">
        <f>IF(OR($H168="",$G168=""),"",$H168*$G168)</f>
        <v/>
      </c>
    </row>
    <row r="169">
      <c r="A169" s="15" t="n"/>
      <c r="B169" s="15" t="n"/>
      <c r="C169" s="15" t="n"/>
      <c r="D169" s="16" t="n"/>
      <c r="E169" s="19" t="n"/>
      <c r="F169" s="19" t="n"/>
      <c r="G169" s="15" t="n"/>
      <c r="H169" s="20">
        <f>IF($F169="","",IF(Configuración!$C$3="Responsable inscripto",$F169/(1+IF($D169="",Configuración!$C$4,$D169)),$F169))</f>
        <v/>
      </c>
      <c r="I169" s="20">
        <f>IF(OR($E169="",$H169=""),"",$H169-$E169)</f>
        <v/>
      </c>
      <c r="J169" s="17">
        <f>IF(OR($I169="",N($H169)=0),"",$I169/$H169)</f>
        <v/>
      </c>
      <c r="K169" s="17">
        <f>IF(OR($I169="",N($E169)=0),"",$I169/$E169)</f>
        <v/>
      </c>
      <c r="L169" s="17">
        <f>IF($C169="","",IFERROR(INDEX(Rubros!$B$2:$B$31,MATCH($C169,Rubros!$A$2:$A$31,0)),""))</f>
        <v/>
      </c>
      <c r="M169" s="21">
        <f>IF($J169="","",IF($J169&lt;0,"Pierde plata",IF($L169="","Sin objetivo",IF($J169&gt;=$L169,"OK","Bajo objetivo"))))</f>
        <v/>
      </c>
      <c r="N169" s="20">
        <f>IF(OR($E169="",$L169="",N($L169)&gt;=1),"",ROUNDUP($E169/(1-$L169)*IF(Configuración!$C$3="Responsable inscripto",1+IF($D169="",Configuración!$C$4,$D169),1),0))</f>
        <v/>
      </c>
      <c r="O169" s="22">
        <f>IF(OR($I169="",$G169=""),"",$I169*$G169)</f>
        <v/>
      </c>
      <c r="P169" s="22">
        <f>IF(OR($H169="",$G169=""),"",$H169*$G169)</f>
        <v/>
      </c>
    </row>
    <row r="170">
      <c r="A170" s="15" t="n"/>
      <c r="B170" s="15" t="n"/>
      <c r="C170" s="15" t="n"/>
      <c r="D170" s="16" t="n"/>
      <c r="E170" s="19" t="n"/>
      <c r="F170" s="19" t="n"/>
      <c r="G170" s="15" t="n"/>
      <c r="H170" s="20">
        <f>IF($F170="","",IF(Configuración!$C$3="Responsable inscripto",$F170/(1+IF($D170="",Configuración!$C$4,$D170)),$F170))</f>
        <v/>
      </c>
      <c r="I170" s="20">
        <f>IF(OR($E170="",$H170=""),"",$H170-$E170)</f>
        <v/>
      </c>
      <c r="J170" s="17">
        <f>IF(OR($I170="",N($H170)=0),"",$I170/$H170)</f>
        <v/>
      </c>
      <c r="K170" s="17">
        <f>IF(OR($I170="",N($E170)=0),"",$I170/$E170)</f>
        <v/>
      </c>
      <c r="L170" s="17">
        <f>IF($C170="","",IFERROR(INDEX(Rubros!$B$2:$B$31,MATCH($C170,Rubros!$A$2:$A$31,0)),""))</f>
        <v/>
      </c>
      <c r="M170" s="21">
        <f>IF($J170="","",IF($J170&lt;0,"Pierde plata",IF($L170="","Sin objetivo",IF($J170&gt;=$L170,"OK","Bajo objetivo"))))</f>
        <v/>
      </c>
      <c r="N170" s="20">
        <f>IF(OR($E170="",$L170="",N($L170)&gt;=1),"",ROUNDUP($E170/(1-$L170)*IF(Configuración!$C$3="Responsable inscripto",1+IF($D170="",Configuración!$C$4,$D170),1),0))</f>
        <v/>
      </c>
      <c r="O170" s="22">
        <f>IF(OR($I170="",$G170=""),"",$I170*$G170)</f>
        <v/>
      </c>
      <c r="P170" s="22">
        <f>IF(OR($H170="",$G170=""),"",$H170*$G170)</f>
        <v/>
      </c>
    </row>
    <row r="171">
      <c r="A171" s="15" t="n"/>
      <c r="B171" s="15" t="n"/>
      <c r="C171" s="15" t="n"/>
      <c r="D171" s="16" t="n"/>
      <c r="E171" s="19" t="n"/>
      <c r="F171" s="19" t="n"/>
      <c r="G171" s="15" t="n"/>
      <c r="H171" s="20">
        <f>IF($F171="","",IF(Configuración!$C$3="Responsable inscripto",$F171/(1+IF($D171="",Configuración!$C$4,$D171)),$F171))</f>
        <v/>
      </c>
      <c r="I171" s="20">
        <f>IF(OR($E171="",$H171=""),"",$H171-$E171)</f>
        <v/>
      </c>
      <c r="J171" s="17">
        <f>IF(OR($I171="",N($H171)=0),"",$I171/$H171)</f>
        <v/>
      </c>
      <c r="K171" s="17">
        <f>IF(OR($I171="",N($E171)=0),"",$I171/$E171)</f>
        <v/>
      </c>
      <c r="L171" s="17">
        <f>IF($C171="","",IFERROR(INDEX(Rubros!$B$2:$B$31,MATCH($C171,Rubros!$A$2:$A$31,0)),""))</f>
        <v/>
      </c>
      <c r="M171" s="21">
        <f>IF($J171="","",IF($J171&lt;0,"Pierde plata",IF($L171="","Sin objetivo",IF($J171&gt;=$L171,"OK","Bajo objetivo"))))</f>
        <v/>
      </c>
      <c r="N171" s="20">
        <f>IF(OR($E171="",$L171="",N($L171)&gt;=1),"",ROUNDUP($E171/(1-$L171)*IF(Configuración!$C$3="Responsable inscripto",1+IF($D171="",Configuración!$C$4,$D171),1),0))</f>
        <v/>
      </c>
      <c r="O171" s="22">
        <f>IF(OR($I171="",$G171=""),"",$I171*$G171)</f>
        <v/>
      </c>
      <c r="P171" s="22">
        <f>IF(OR($H171="",$G171=""),"",$H171*$G171)</f>
        <v/>
      </c>
    </row>
    <row r="172">
      <c r="A172" s="15" t="n"/>
      <c r="B172" s="15" t="n"/>
      <c r="C172" s="15" t="n"/>
      <c r="D172" s="16" t="n"/>
      <c r="E172" s="19" t="n"/>
      <c r="F172" s="19" t="n"/>
      <c r="G172" s="15" t="n"/>
      <c r="H172" s="20">
        <f>IF($F172="","",IF(Configuración!$C$3="Responsable inscripto",$F172/(1+IF($D172="",Configuración!$C$4,$D172)),$F172))</f>
        <v/>
      </c>
      <c r="I172" s="20">
        <f>IF(OR($E172="",$H172=""),"",$H172-$E172)</f>
        <v/>
      </c>
      <c r="J172" s="17">
        <f>IF(OR($I172="",N($H172)=0),"",$I172/$H172)</f>
        <v/>
      </c>
      <c r="K172" s="17">
        <f>IF(OR($I172="",N($E172)=0),"",$I172/$E172)</f>
        <v/>
      </c>
      <c r="L172" s="17">
        <f>IF($C172="","",IFERROR(INDEX(Rubros!$B$2:$B$31,MATCH($C172,Rubros!$A$2:$A$31,0)),""))</f>
        <v/>
      </c>
      <c r="M172" s="21">
        <f>IF($J172="","",IF($J172&lt;0,"Pierde plata",IF($L172="","Sin objetivo",IF($J172&gt;=$L172,"OK","Bajo objetivo"))))</f>
        <v/>
      </c>
      <c r="N172" s="20">
        <f>IF(OR($E172="",$L172="",N($L172)&gt;=1),"",ROUNDUP($E172/(1-$L172)*IF(Configuración!$C$3="Responsable inscripto",1+IF($D172="",Configuración!$C$4,$D172),1),0))</f>
        <v/>
      </c>
      <c r="O172" s="22">
        <f>IF(OR($I172="",$G172=""),"",$I172*$G172)</f>
        <v/>
      </c>
      <c r="P172" s="22">
        <f>IF(OR($H172="",$G172=""),"",$H172*$G172)</f>
        <v/>
      </c>
    </row>
    <row r="173">
      <c r="A173" s="15" t="n"/>
      <c r="B173" s="15" t="n"/>
      <c r="C173" s="15" t="n"/>
      <c r="D173" s="16" t="n"/>
      <c r="E173" s="19" t="n"/>
      <c r="F173" s="19" t="n"/>
      <c r="G173" s="15" t="n"/>
      <c r="H173" s="20">
        <f>IF($F173="","",IF(Configuración!$C$3="Responsable inscripto",$F173/(1+IF($D173="",Configuración!$C$4,$D173)),$F173))</f>
        <v/>
      </c>
      <c r="I173" s="20">
        <f>IF(OR($E173="",$H173=""),"",$H173-$E173)</f>
        <v/>
      </c>
      <c r="J173" s="17">
        <f>IF(OR($I173="",N($H173)=0),"",$I173/$H173)</f>
        <v/>
      </c>
      <c r="K173" s="17">
        <f>IF(OR($I173="",N($E173)=0),"",$I173/$E173)</f>
        <v/>
      </c>
      <c r="L173" s="17">
        <f>IF($C173="","",IFERROR(INDEX(Rubros!$B$2:$B$31,MATCH($C173,Rubros!$A$2:$A$31,0)),""))</f>
        <v/>
      </c>
      <c r="M173" s="21">
        <f>IF($J173="","",IF($J173&lt;0,"Pierde plata",IF($L173="","Sin objetivo",IF($J173&gt;=$L173,"OK","Bajo objetivo"))))</f>
        <v/>
      </c>
      <c r="N173" s="20">
        <f>IF(OR($E173="",$L173="",N($L173)&gt;=1),"",ROUNDUP($E173/(1-$L173)*IF(Configuración!$C$3="Responsable inscripto",1+IF($D173="",Configuración!$C$4,$D173),1),0))</f>
        <v/>
      </c>
      <c r="O173" s="22">
        <f>IF(OR($I173="",$G173=""),"",$I173*$G173)</f>
        <v/>
      </c>
      <c r="P173" s="22">
        <f>IF(OR($H173="",$G173=""),"",$H173*$G173)</f>
        <v/>
      </c>
    </row>
    <row r="174">
      <c r="A174" s="15" t="n"/>
      <c r="B174" s="15" t="n"/>
      <c r="C174" s="15" t="n"/>
      <c r="D174" s="16" t="n"/>
      <c r="E174" s="19" t="n"/>
      <c r="F174" s="19" t="n"/>
      <c r="G174" s="15" t="n"/>
      <c r="H174" s="20">
        <f>IF($F174="","",IF(Configuración!$C$3="Responsable inscripto",$F174/(1+IF($D174="",Configuración!$C$4,$D174)),$F174))</f>
        <v/>
      </c>
      <c r="I174" s="20">
        <f>IF(OR($E174="",$H174=""),"",$H174-$E174)</f>
        <v/>
      </c>
      <c r="J174" s="17">
        <f>IF(OR($I174="",N($H174)=0),"",$I174/$H174)</f>
        <v/>
      </c>
      <c r="K174" s="17">
        <f>IF(OR($I174="",N($E174)=0),"",$I174/$E174)</f>
        <v/>
      </c>
      <c r="L174" s="17">
        <f>IF($C174="","",IFERROR(INDEX(Rubros!$B$2:$B$31,MATCH($C174,Rubros!$A$2:$A$31,0)),""))</f>
        <v/>
      </c>
      <c r="M174" s="21">
        <f>IF($J174="","",IF($J174&lt;0,"Pierde plata",IF($L174="","Sin objetivo",IF($J174&gt;=$L174,"OK","Bajo objetivo"))))</f>
        <v/>
      </c>
      <c r="N174" s="20">
        <f>IF(OR($E174="",$L174="",N($L174)&gt;=1),"",ROUNDUP($E174/(1-$L174)*IF(Configuración!$C$3="Responsable inscripto",1+IF($D174="",Configuración!$C$4,$D174),1),0))</f>
        <v/>
      </c>
      <c r="O174" s="22">
        <f>IF(OR($I174="",$G174=""),"",$I174*$G174)</f>
        <v/>
      </c>
      <c r="P174" s="22">
        <f>IF(OR($H174="",$G174=""),"",$H174*$G174)</f>
        <v/>
      </c>
    </row>
    <row r="175">
      <c r="A175" s="15" t="n"/>
      <c r="B175" s="15" t="n"/>
      <c r="C175" s="15" t="n"/>
      <c r="D175" s="16" t="n"/>
      <c r="E175" s="19" t="n"/>
      <c r="F175" s="19" t="n"/>
      <c r="G175" s="15" t="n"/>
      <c r="H175" s="20">
        <f>IF($F175="","",IF(Configuración!$C$3="Responsable inscripto",$F175/(1+IF($D175="",Configuración!$C$4,$D175)),$F175))</f>
        <v/>
      </c>
      <c r="I175" s="20">
        <f>IF(OR($E175="",$H175=""),"",$H175-$E175)</f>
        <v/>
      </c>
      <c r="J175" s="17">
        <f>IF(OR($I175="",N($H175)=0),"",$I175/$H175)</f>
        <v/>
      </c>
      <c r="K175" s="17">
        <f>IF(OR($I175="",N($E175)=0),"",$I175/$E175)</f>
        <v/>
      </c>
      <c r="L175" s="17">
        <f>IF($C175="","",IFERROR(INDEX(Rubros!$B$2:$B$31,MATCH($C175,Rubros!$A$2:$A$31,0)),""))</f>
        <v/>
      </c>
      <c r="M175" s="21">
        <f>IF($J175="","",IF($J175&lt;0,"Pierde plata",IF($L175="","Sin objetivo",IF($J175&gt;=$L175,"OK","Bajo objetivo"))))</f>
        <v/>
      </c>
      <c r="N175" s="20">
        <f>IF(OR($E175="",$L175="",N($L175)&gt;=1),"",ROUNDUP($E175/(1-$L175)*IF(Configuración!$C$3="Responsable inscripto",1+IF($D175="",Configuración!$C$4,$D175),1),0))</f>
        <v/>
      </c>
      <c r="O175" s="22">
        <f>IF(OR($I175="",$G175=""),"",$I175*$G175)</f>
        <v/>
      </c>
      <c r="P175" s="22">
        <f>IF(OR($H175="",$G175=""),"",$H175*$G175)</f>
        <v/>
      </c>
    </row>
    <row r="176">
      <c r="A176" s="15" t="n"/>
      <c r="B176" s="15" t="n"/>
      <c r="C176" s="15" t="n"/>
      <c r="D176" s="16" t="n"/>
      <c r="E176" s="19" t="n"/>
      <c r="F176" s="19" t="n"/>
      <c r="G176" s="15" t="n"/>
      <c r="H176" s="20">
        <f>IF($F176="","",IF(Configuración!$C$3="Responsable inscripto",$F176/(1+IF($D176="",Configuración!$C$4,$D176)),$F176))</f>
        <v/>
      </c>
      <c r="I176" s="20">
        <f>IF(OR($E176="",$H176=""),"",$H176-$E176)</f>
        <v/>
      </c>
      <c r="J176" s="17">
        <f>IF(OR($I176="",N($H176)=0),"",$I176/$H176)</f>
        <v/>
      </c>
      <c r="K176" s="17">
        <f>IF(OR($I176="",N($E176)=0),"",$I176/$E176)</f>
        <v/>
      </c>
      <c r="L176" s="17">
        <f>IF($C176="","",IFERROR(INDEX(Rubros!$B$2:$B$31,MATCH($C176,Rubros!$A$2:$A$31,0)),""))</f>
        <v/>
      </c>
      <c r="M176" s="21">
        <f>IF($J176="","",IF($J176&lt;0,"Pierde plata",IF($L176="","Sin objetivo",IF($J176&gt;=$L176,"OK","Bajo objetivo"))))</f>
        <v/>
      </c>
      <c r="N176" s="20">
        <f>IF(OR($E176="",$L176="",N($L176)&gt;=1),"",ROUNDUP($E176/(1-$L176)*IF(Configuración!$C$3="Responsable inscripto",1+IF($D176="",Configuración!$C$4,$D176),1),0))</f>
        <v/>
      </c>
      <c r="O176" s="22">
        <f>IF(OR($I176="",$G176=""),"",$I176*$G176)</f>
        <v/>
      </c>
      <c r="P176" s="22">
        <f>IF(OR($H176="",$G176=""),"",$H176*$G176)</f>
        <v/>
      </c>
    </row>
    <row r="177">
      <c r="A177" s="15" t="n"/>
      <c r="B177" s="15" t="n"/>
      <c r="C177" s="15" t="n"/>
      <c r="D177" s="16" t="n"/>
      <c r="E177" s="19" t="n"/>
      <c r="F177" s="19" t="n"/>
      <c r="G177" s="15" t="n"/>
      <c r="H177" s="20">
        <f>IF($F177="","",IF(Configuración!$C$3="Responsable inscripto",$F177/(1+IF($D177="",Configuración!$C$4,$D177)),$F177))</f>
        <v/>
      </c>
      <c r="I177" s="20">
        <f>IF(OR($E177="",$H177=""),"",$H177-$E177)</f>
        <v/>
      </c>
      <c r="J177" s="17">
        <f>IF(OR($I177="",N($H177)=0),"",$I177/$H177)</f>
        <v/>
      </c>
      <c r="K177" s="17">
        <f>IF(OR($I177="",N($E177)=0),"",$I177/$E177)</f>
        <v/>
      </c>
      <c r="L177" s="17">
        <f>IF($C177="","",IFERROR(INDEX(Rubros!$B$2:$B$31,MATCH($C177,Rubros!$A$2:$A$31,0)),""))</f>
        <v/>
      </c>
      <c r="M177" s="21">
        <f>IF($J177="","",IF($J177&lt;0,"Pierde plata",IF($L177="","Sin objetivo",IF($J177&gt;=$L177,"OK","Bajo objetivo"))))</f>
        <v/>
      </c>
      <c r="N177" s="20">
        <f>IF(OR($E177="",$L177="",N($L177)&gt;=1),"",ROUNDUP($E177/(1-$L177)*IF(Configuración!$C$3="Responsable inscripto",1+IF($D177="",Configuración!$C$4,$D177),1),0))</f>
        <v/>
      </c>
      <c r="O177" s="22">
        <f>IF(OR($I177="",$G177=""),"",$I177*$G177)</f>
        <v/>
      </c>
      <c r="P177" s="22">
        <f>IF(OR($H177="",$G177=""),"",$H177*$G177)</f>
        <v/>
      </c>
    </row>
    <row r="178">
      <c r="A178" s="15" t="n"/>
      <c r="B178" s="15" t="n"/>
      <c r="C178" s="15" t="n"/>
      <c r="D178" s="16" t="n"/>
      <c r="E178" s="19" t="n"/>
      <c r="F178" s="19" t="n"/>
      <c r="G178" s="15" t="n"/>
      <c r="H178" s="20">
        <f>IF($F178="","",IF(Configuración!$C$3="Responsable inscripto",$F178/(1+IF($D178="",Configuración!$C$4,$D178)),$F178))</f>
        <v/>
      </c>
      <c r="I178" s="20">
        <f>IF(OR($E178="",$H178=""),"",$H178-$E178)</f>
        <v/>
      </c>
      <c r="J178" s="17">
        <f>IF(OR($I178="",N($H178)=0),"",$I178/$H178)</f>
        <v/>
      </c>
      <c r="K178" s="17">
        <f>IF(OR($I178="",N($E178)=0),"",$I178/$E178)</f>
        <v/>
      </c>
      <c r="L178" s="17">
        <f>IF($C178="","",IFERROR(INDEX(Rubros!$B$2:$B$31,MATCH($C178,Rubros!$A$2:$A$31,0)),""))</f>
        <v/>
      </c>
      <c r="M178" s="21">
        <f>IF($J178="","",IF($J178&lt;0,"Pierde plata",IF($L178="","Sin objetivo",IF($J178&gt;=$L178,"OK","Bajo objetivo"))))</f>
        <v/>
      </c>
      <c r="N178" s="20">
        <f>IF(OR($E178="",$L178="",N($L178)&gt;=1),"",ROUNDUP($E178/(1-$L178)*IF(Configuración!$C$3="Responsable inscripto",1+IF($D178="",Configuración!$C$4,$D178),1),0))</f>
        <v/>
      </c>
      <c r="O178" s="22">
        <f>IF(OR($I178="",$G178=""),"",$I178*$G178)</f>
        <v/>
      </c>
      <c r="P178" s="22">
        <f>IF(OR($H178="",$G178=""),"",$H178*$G178)</f>
        <v/>
      </c>
    </row>
    <row r="179">
      <c r="A179" s="15" t="n"/>
      <c r="B179" s="15" t="n"/>
      <c r="C179" s="15" t="n"/>
      <c r="D179" s="16" t="n"/>
      <c r="E179" s="19" t="n"/>
      <c r="F179" s="19" t="n"/>
      <c r="G179" s="15" t="n"/>
      <c r="H179" s="20">
        <f>IF($F179="","",IF(Configuración!$C$3="Responsable inscripto",$F179/(1+IF($D179="",Configuración!$C$4,$D179)),$F179))</f>
        <v/>
      </c>
      <c r="I179" s="20">
        <f>IF(OR($E179="",$H179=""),"",$H179-$E179)</f>
        <v/>
      </c>
      <c r="J179" s="17">
        <f>IF(OR($I179="",N($H179)=0),"",$I179/$H179)</f>
        <v/>
      </c>
      <c r="K179" s="17">
        <f>IF(OR($I179="",N($E179)=0),"",$I179/$E179)</f>
        <v/>
      </c>
      <c r="L179" s="17">
        <f>IF($C179="","",IFERROR(INDEX(Rubros!$B$2:$B$31,MATCH($C179,Rubros!$A$2:$A$31,0)),""))</f>
        <v/>
      </c>
      <c r="M179" s="21">
        <f>IF($J179="","",IF($J179&lt;0,"Pierde plata",IF($L179="","Sin objetivo",IF($J179&gt;=$L179,"OK","Bajo objetivo"))))</f>
        <v/>
      </c>
      <c r="N179" s="20">
        <f>IF(OR($E179="",$L179="",N($L179)&gt;=1),"",ROUNDUP($E179/(1-$L179)*IF(Configuración!$C$3="Responsable inscripto",1+IF($D179="",Configuración!$C$4,$D179),1),0))</f>
        <v/>
      </c>
      <c r="O179" s="22">
        <f>IF(OR($I179="",$G179=""),"",$I179*$G179)</f>
        <v/>
      </c>
      <c r="P179" s="22">
        <f>IF(OR($H179="",$G179=""),"",$H179*$G179)</f>
        <v/>
      </c>
    </row>
    <row r="180">
      <c r="A180" s="15" t="n"/>
      <c r="B180" s="15" t="n"/>
      <c r="C180" s="15" t="n"/>
      <c r="D180" s="16" t="n"/>
      <c r="E180" s="19" t="n"/>
      <c r="F180" s="19" t="n"/>
      <c r="G180" s="15" t="n"/>
      <c r="H180" s="20">
        <f>IF($F180="","",IF(Configuración!$C$3="Responsable inscripto",$F180/(1+IF($D180="",Configuración!$C$4,$D180)),$F180))</f>
        <v/>
      </c>
      <c r="I180" s="20">
        <f>IF(OR($E180="",$H180=""),"",$H180-$E180)</f>
        <v/>
      </c>
      <c r="J180" s="17">
        <f>IF(OR($I180="",N($H180)=0),"",$I180/$H180)</f>
        <v/>
      </c>
      <c r="K180" s="17">
        <f>IF(OR($I180="",N($E180)=0),"",$I180/$E180)</f>
        <v/>
      </c>
      <c r="L180" s="17">
        <f>IF($C180="","",IFERROR(INDEX(Rubros!$B$2:$B$31,MATCH($C180,Rubros!$A$2:$A$31,0)),""))</f>
        <v/>
      </c>
      <c r="M180" s="21">
        <f>IF($J180="","",IF($J180&lt;0,"Pierde plata",IF($L180="","Sin objetivo",IF($J180&gt;=$L180,"OK","Bajo objetivo"))))</f>
        <v/>
      </c>
      <c r="N180" s="20">
        <f>IF(OR($E180="",$L180="",N($L180)&gt;=1),"",ROUNDUP($E180/(1-$L180)*IF(Configuración!$C$3="Responsable inscripto",1+IF($D180="",Configuración!$C$4,$D180),1),0))</f>
        <v/>
      </c>
      <c r="O180" s="22">
        <f>IF(OR($I180="",$G180=""),"",$I180*$G180)</f>
        <v/>
      </c>
      <c r="P180" s="22">
        <f>IF(OR($H180="",$G180=""),"",$H180*$G180)</f>
        <v/>
      </c>
    </row>
    <row r="181">
      <c r="A181" s="15" t="n"/>
      <c r="B181" s="15" t="n"/>
      <c r="C181" s="15" t="n"/>
      <c r="D181" s="16" t="n"/>
      <c r="E181" s="19" t="n"/>
      <c r="F181" s="19" t="n"/>
      <c r="G181" s="15" t="n"/>
      <c r="H181" s="20">
        <f>IF($F181="","",IF(Configuración!$C$3="Responsable inscripto",$F181/(1+IF($D181="",Configuración!$C$4,$D181)),$F181))</f>
        <v/>
      </c>
      <c r="I181" s="20">
        <f>IF(OR($E181="",$H181=""),"",$H181-$E181)</f>
        <v/>
      </c>
      <c r="J181" s="17">
        <f>IF(OR($I181="",N($H181)=0),"",$I181/$H181)</f>
        <v/>
      </c>
      <c r="K181" s="17">
        <f>IF(OR($I181="",N($E181)=0),"",$I181/$E181)</f>
        <v/>
      </c>
      <c r="L181" s="17">
        <f>IF($C181="","",IFERROR(INDEX(Rubros!$B$2:$B$31,MATCH($C181,Rubros!$A$2:$A$31,0)),""))</f>
        <v/>
      </c>
      <c r="M181" s="21">
        <f>IF($J181="","",IF($J181&lt;0,"Pierde plata",IF($L181="","Sin objetivo",IF($J181&gt;=$L181,"OK","Bajo objetivo"))))</f>
        <v/>
      </c>
      <c r="N181" s="20">
        <f>IF(OR($E181="",$L181="",N($L181)&gt;=1),"",ROUNDUP($E181/(1-$L181)*IF(Configuración!$C$3="Responsable inscripto",1+IF($D181="",Configuración!$C$4,$D181),1),0))</f>
        <v/>
      </c>
      <c r="O181" s="22">
        <f>IF(OR($I181="",$G181=""),"",$I181*$G181)</f>
        <v/>
      </c>
      <c r="P181" s="22">
        <f>IF(OR($H181="",$G181=""),"",$H181*$G181)</f>
        <v/>
      </c>
    </row>
    <row r="182">
      <c r="A182" s="15" t="n"/>
      <c r="B182" s="15" t="n"/>
      <c r="C182" s="15" t="n"/>
      <c r="D182" s="16" t="n"/>
      <c r="E182" s="19" t="n"/>
      <c r="F182" s="19" t="n"/>
      <c r="G182" s="15" t="n"/>
      <c r="H182" s="20">
        <f>IF($F182="","",IF(Configuración!$C$3="Responsable inscripto",$F182/(1+IF($D182="",Configuración!$C$4,$D182)),$F182))</f>
        <v/>
      </c>
      <c r="I182" s="20">
        <f>IF(OR($E182="",$H182=""),"",$H182-$E182)</f>
        <v/>
      </c>
      <c r="J182" s="17">
        <f>IF(OR($I182="",N($H182)=0),"",$I182/$H182)</f>
        <v/>
      </c>
      <c r="K182" s="17">
        <f>IF(OR($I182="",N($E182)=0),"",$I182/$E182)</f>
        <v/>
      </c>
      <c r="L182" s="17">
        <f>IF($C182="","",IFERROR(INDEX(Rubros!$B$2:$B$31,MATCH($C182,Rubros!$A$2:$A$31,0)),""))</f>
        <v/>
      </c>
      <c r="M182" s="21">
        <f>IF($J182="","",IF($J182&lt;0,"Pierde plata",IF($L182="","Sin objetivo",IF($J182&gt;=$L182,"OK","Bajo objetivo"))))</f>
        <v/>
      </c>
      <c r="N182" s="20">
        <f>IF(OR($E182="",$L182="",N($L182)&gt;=1),"",ROUNDUP($E182/(1-$L182)*IF(Configuración!$C$3="Responsable inscripto",1+IF($D182="",Configuración!$C$4,$D182),1),0))</f>
        <v/>
      </c>
      <c r="O182" s="22">
        <f>IF(OR($I182="",$G182=""),"",$I182*$G182)</f>
        <v/>
      </c>
      <c r="P182" s="22">
        <f>IF(OR($H182="",$G182=""),"",$H182*$G182)</f>
        <v/>
      </c>
    </row>
    <row r="183">
      <c r="A183" s="15" t="n"/>
      <c r="B183" s="15" t="n"/>
      <c r="C183" s="15" t="n"/>
      <c r="D183" s="16" t="n"/>
      <c r="E183" s="19" t="n"/>
      <c r="F183" s="19" t="n"/>
      <c r="G183" s="15" t="n"/>
      <c r="H183" s="20">
        <f>IF($F183="","",IF(Configuración!$C$3="Responsable inscripto",$F183/(1+IF($D183="",Configuración!$C$4,$D183)),$F183))</f>
        <v/>
      </c>
      <c r="I183" s="20">
        <f>IF(OR($E183="",$H183=""),"",$H183-$E183)</f>
        <v/>
      </c>
      <c r="J183" s="17">
        <f>IF(OR($I183="",N($H183)=0),"",$I183/$H183)</f>
        <v/>
      </c>
      <c r="K183" s="17">
        <f>IF(OR($I183="",N($E183)=0),"",$I183/$E183)</f>
        <v/>
      </c>
      <c r="L183" s="17">
        <f>IF($C183="","",IFERROR(INDEX(Rubros!$B$2:$B$31,MATCH($C183,Rubros!$A$2:$A$31,0)),""))</f>
        <v/>
      </c>
      <c r="M183" s="21">
        <f>IF($J183="","",IF($J183&lt;0,"Pierde plata",IF($L183="","Sin objetivo",IF($J183&gt;=$L183,"OK","Bajo objetivo"))))</f>
        <v/>
      </c>
      <c r="N183" s="20">
        <f>IF(OR($E183="",$L183="",N($L183)&gt;=1),"",ROUNDUP($E183/(1-$L183)*IF(Configuración!$C$3="Responsable inscripto",1+IF($D183="",Configuración!$C$4,$D183),1),0))</f>
        <v/>
      </c>
      <c r="O183" s="22">
        <f>IF(OR($I183="",$G183=""),"",$I183*$G183)</f>
        <v/>
      </c>
      <c r="P183" s="22">
        <f>IF(OR($H183="",$G183=""),"",$H183*$G183)</f>
        <v/>
      </c>
    </row>
    <row r="184">
      <c r="A184" s="15" t="n"/>
      <c r="B184" s="15" t="n"/>
      <c r="C184" s="15" t="n"/>
      <c r="D184" s="16" t="n"/>
      <c r="E184" s="19" t="n"/>
      <c r="F184" s="19" t="n"/>
      <c r="G184" s="15" t="n"/>
      <c r="H184" s="20">
        <f>IF($F184="","",IF(Configuración!$C$3="Responsable inscripto",$F184/(1+IF($D184="",Configuración!$C$4,$D184)),$F184))</f>
        <v/>
      </c>
      <c r="I184" s="20">
        <f>IF(OR($E184="",$H184=""),"",$H184-$E184)</f>
        <v/>
      </c>
      <c r="J184" s="17">
        <f>IF(OR($I184="",N($H184)=0),"",$I184/$H184)</f>
        <v/>
      </c>
      <c r="K184" s="17">
        <f>IF(OR($I184="",N($E184)=0),"",$I184/$E184)</f>
        <v/>
      </c>
      <c r="L184" s="17">
        <f>IF($C184="","",IFERROR(INDEX(Rubros!$B$2:$B$31,MATCH($C184,Rubros!$A$2:$A$31,0)),""))</f>
        <v/>
      </c>
      <c r="M184" s="21">
        <f>IF($J184="","",IF($J184&lt;0,"Pierde plata",IF($L184="","Sin objetivo",IF($J184&gt;=$L184,"OK","Bajo objetivo"))))</f>
        <v/>
      </c>
      <c r="N184" s="20">
        <f>IF(OR($E184="",$L184="",N($L184)&gt;=1),"",ROUNDUP($E184/(1-$L184)*IF(Configuración!$C$3="Responsable inscripto",1+IF($D184="",Configuración!$C$4,$D184),1),0))</f>
        <v/>
      </c>
      <c r="O184" s="22">
        <f>IF(OR($I184="",$G184=""),"",$I184*$G184)</f>
        <v/>
      </c>
      <c r="P184" s="22">
        <f>IF(OR($H184="",$G184=""),"",$H184*$G184)</f>
        <v/>
      </c>
    </row>
    <row r="185">
      <c r="A185" s="15" t="n"/>
      <c r="B185" s="15" t="n"/>
      <c r="C185" s="15" t="n"/>
      <c r="D185" s="16" t="n"/>
      <c r="E185" s="19" t="n"/>
      <c r="F185" s="19" t="n"/>
      <c r="G185" s="15" t="n"/>
      <c r="H185" s="20">
        <f>IF($F185="","",IF(Configuración!$C$3="Responsable inscripto",$F185/(1+IF($D185="",Configuración!$C$4,$D185)),$F185))</f>
        <v/>
      </c>
      <c r="I185" s="20">
        <f>IF(OR($E185="",$H185=""),"",$H185-$E185)</f>
        <v/>
      </c>
      <c r="J185" s="17">
        <f>IF(OR($I185="",N($H185)=0),"",$I185/$H185)</f>
        <v/>
      </c>
      <c r="K185" s="17">
        <f>IF(OR($I185="",N($E185)=0),"",$I185/$E185)</f>
        <v/>
      </c>
      <c r="L185" s="17">
        <f>IF($C185="","",IFERROR(INDEX(Rubros!$B$2:$B$31,MATCH($C185,Rubros!$A$2:$A$31,0)),""))</f>
        <v/>
      </c>
      <c r="M185" s="21">
        <f>IF($J185="","",IF($J185&lt;0,"Pierde plata",IF($L185="","Sin objetivo",IF($J185&gt;=$L185,"OK","Bajo objetivo"))))</f>
        <v/>
      </c>
      <c r="N185" s="20">
        <f>IF(OR($E185="",$L185="",N($L185)&gt;=1),"",ROUNDUP($E185/(1-$L185)*IF(Configuración!$C$3="Responsable inscripto",1+IF($D185="",Configuración!$C$4,$D185),1),0))</f>
        <v/>
      </c>
      <c r="O185" s="22">
        <f>IF(OR($I185="",$G185=""),"",$I185*$G185)</f>
        <v/>
      </c>
      <c r="P185" s="22">
        <f>IF(OR($H185="",$G185=""),"",$H185*$G185)</f>
        <v/>
      </c>
    </row>
    <row r="186">
      <c r="A186" s="15" t="n"/>
      <c r="B186" s="15" t="n"/>
      <c r="C186" s="15" t="n"/>
      <c r="D186" s="16" t="n"/>
      <c r="E186" s="19" t="n"/>
      <c r="F186" s="19" t="n"/>
      <c r="G186" s="15" t="n"/>
      <c r="H186" s="20">
        <f>IF($F186="","",IF(Configuración!$C$3="Responsable inscripto",$F186/(1+IF($D186="",Configuración!$C$4,$D186)),$F186))</f>
        <v/>
      </c>
      <c r="I186" s="20">
        <f>IF(OR($E186="",$H186=""),"",$H186-$E186)</f>
        <v/>
      </c>
      <c r="J186" s="17">
        <f>IF(OR($I186="",N($H186)=0),"",$I186/$H186)</f>
        <v/>
      </c>
      <c r="K186" s="17">
        <f>IF(OR($I186="",N($E186)=0),"",$I186/$E186)</f>
        <v/>
      </c>
      <c r="L186" s="17">
        <f>IF($C186="","",IFERROR(INDEX(Rubros!$B$2:$B$31,MATCH($C186,Rubros!$A$2:$A$31,0)),""))</f>
        <v/>
      </c>
      <c r="M186" s="21">
        <f>IF($J186="","",IF($J186&lt;0,"Pierde plata",IF($L186="","Sin objetivo",IF($J186&gt;=$L186,"OK","Bajo objetivo"))))</f>
        <v/>
      </c>
      <c r="N186" s="20">
        <f>IF(OR($E186="",$L186="",N($L186)&gt;=1),"",ROUNDUP($E186/(1-$L186)*IF(Configuración!$C$3="Responsable inscripto",1+IF($D186="",Configuración!$C$4,$D186),1),0))</f>
        <v/>
      </c>
      <c r="O186" s="22">
        <f>IF(OR($I186="",$G186=""),"",$I186*$G186)</f>
        <v/>
      </c>
      <c r="P186" s="22">
        <f>IF(OR($H186="",$G186=""),"",$H186*$G186)</f>
        <v/>
      </c>
    </row>
    <row r="187">
      <c r="A187" s="15" t="n"/>
      <c r="B187" s="15" t="n"/>
      <c r="C187" s="15" t="n"/>
      <c r="D187" s="16" t="n"/>
      <c r="E187" s="19" t="n"/>
      <c r="F187" s="19" t="n"/>
      <c r="G187" s="15" t="n"/>
      <c r="H187" s="20">
        <f>IF($F187="","",IF(Configuración!$C$3="Responsable inscripto",$F187/(1+IF($D187="",Configuración!$C$4,$D187)),$F187))</f>
        <v/>
      </c>
      <c r="I187" s="20">
        <f>IF(OR($E187="",$H187=""),"",$H187-$E187)</f>
        <v/>
      </c>
      <c r="J187" s="17">
        <f>IF(OR($I187="",N($H187)=0),"",$I187/$H187)</f>
        <v/>
      </c>
      <c r="K187" s="17">
        <f>IF(OR($I187="",N($E187)=0),"",$I187/$E187)</f>
        <v/>
      </c>
      <c r="L187" s="17">
        <f>IF($C187="","",IFERROR(INDEX(Rubros!$B$2:$B$31,MATCH($C187,Rubros!$A$2:$A$31,0)),""))</f>
        <v/>
      </c>
      <c r="M187" s="21">
        <f>IF($J187="","",IF($J187&lt;0,"Pierde plata",IF($L187="","Sin objetivo",IF($J187&gt;=$L187,"OK","Bajo objetivo"))))</f>
        <v/>
      </c>
      <c r="N187" s="20">
        <f>IF(OR($E187="",$L187="",N($L187)&gt;=1),"",ROUNDUP($E187/(1-$L187)*IF(Configuración!$C$3="Responsable inscripto",1+IF($D187="",Configuración!$C$4,$D187),1),0))</f>
        <v/>
      </c>
      <c r="O187" s="22">
        <f>IF(OR($I187="",$G187=""),"",$I187*$G187)</f>
        <v/>
      </c>
      <c r="P187" s="22">
        <f>IF(OR($H187="",$G187=""),"",$H187*$G187)</f>
        <v/>
      </c>
    </row>
    <row r="188">
      <c r="A188" s="15" t="n"/>
      <c r="B188" s="15" t="n"/>
      <c r="C188" s="15" t="n"/>
      <c r="D188" s="16" t="n"/>
      <c r="E188" s="19" t="n"/>
      <c r="F188" s="19" t="n"/>
      <c r="G188" s="15" t="n"/>
      <c r="H188" s="20">
        <f>IF($F188="","",IF(Configuración!$C$3="Responsable inscripto",$F188/(1+IF($D188="",Configuración!$C$4,$D188)),$F188))</f>
        <v/>
      </c>
      <c r="I188" s="20">
        <f>IF(OR($E188="",$H188=""),"",$H188-$E188)</f>
        <v/>
      </c>
      <c r="J188" s="17">
        <f>IF(OR($I188="",N($H188)=0),"",$I188/$H188)</f>
        <v/>
      </c>
      <c r="K188" s="17">
        <f>IF(OR($I188="",N($E188)=0),"",$I188/$E188)</f>
        <v/>
      </c>
      <c r="L188" s="17">
        <f>IF($C188="","",IFERROR(INDEX(Rubros!$B$2:$B$31,MATCH($C188,Rubros!$A$2:$A$31,0)),""))</f>
        <v/>
      </c>
      <c r="M188" s="21">
        <f>IF($J188="","",IF($J188&lt;0,"Pierde plata",IF($L188="","Sin objetivo",IF($J188&gt;=$L188,"OK","Bajo objetivo"))))</f>
        <v/>
      </c>
      <c r="N188" s="20">
        <f>IF(OR($E188="",$L188="",N($L188)&gt;=1),"",ROUNDUP($E188/(1-$L188)*IF(Configuración!$C$3="Responsable inscripto",1+IF($D188="",Configuración!$C$4,$D188),1),0))</f>
        <v/>
      </c>
      <c r="O188" s="22">
        <f>IF(OR($I188="",$G188=""),"",$I188*$G188)</f>
        <v/>
      </c>
      <c r="P188" s="22">
        <f>IF(OR($H188="",$G188=""),"",$H188*$G188)</f>
        <v/>
      </c>
    </row>
    <row r="189">
      <c r="A189" s="15" t="n"/>
      <c r="B189" s="15" t="n"/>
      <c r="C189" s="15" t="n"/>
      <c r="D189" s="16" t="n"/>
      <c r="E189" s="19" t="n"/>
      <c r="F189" s="19" t="n"/>
      <c r="G189" s="15" t="n"/>
      <c r="H189" s="20">
        <f>IF($F189="","",IF(Configuración!$C$3="Responsable inscripto",$F189/(1+IF($D189="",Configuración!$C$4,$D189)),$F189))</f>
        <v/>
      </c>
      <c r="I189" s="20">
        <f>IF(OR($E189="",$H189=""),"",$H189-$E189)</f>
        <v/>
      </c>
      <c r="J189" s="17">
        <f>IF(OR($I189="",N($H189)=0),"",$I189/$H189)</f>
        <v/>
      </c>
      <c r="K189" s="17">
        <f>IF(OR($I189="",N($E189)=0),"",$I189/$E189)</f>
        <v/>
      </c>
      <c r="L189" s="17">
        <f>IF($C189="","",IFERROR(INDEX(Rubros!$B$2:$B$31,MATCH($C189,Rubros!$A$2:$A$31,0)),""))</f>
        <v/>
      </c>
      <c r="M189" s="21">
        <f>IF($J189="","",IF($J189&lt;0,"Pierde plata",IF($L189="","Sin objetivo",IF($J189&gt;=$L189,"OK","Bajo objetivo"))))</f>
        <v/>
      </c>
      <c r="N189" s="20">
        <f>IF(OR($E189="",$L189="",N($L189)&gt;=1),"",ROUNDUP($E189/(1-$L189)*IF(Configuración!$C$3="Responsable inscripto",1+IF($D189="",Configuración!$C$4,$D189),1),0))</f>
        <v/>
      </c>
      <c r="O189" s="22">
        <f>IF(OR($I189="",$G189=""),"",$I189*$G189)</f>
        <v/>
      </c>
      <c r="P189" s="22">
        <f>IF(OR($H189="",$G189=""),"",$H189*$G189)</f>
        <v/>
      </c>
    </row>
    <row r="190">
      <c r="A190" s="15" t="n"/>
      <c r="B190" s="15" t="n"/>
      <c r="C190" s="15" t="n"/>
      <c r="D190" s="16" t="n"/>
      <c r="E190" s="19" t="n"/>
      <c r="F190" s="19" t="n"/>
      <c r="G190" s="15" t="n"/>
      <c r="H190" s="20">
        <f>IF($F190="","",IF(Configuración!$C$3="Responsable inscripto",$F190/(1+IF($D190="",Configuración!$C$4,$D190)),$F190))</f>
        <v/>
      </c>
      <c r="I190" s="20">
        <f>IF(OR($E190="",$H190=""),"",$H190-$E190)</f>
        <v/>
      </c>
      <c r="J190" s="17">
        <f>IF(OR($I190="",N($H190)=0),"",$I190/$H190)</f>
        <v/>
      </c>
      <c r="K190" s="17">
        <f>IF(OR($I190="",N($E190)=0),"",$I190/$E190)</f>
        <v/>
      </c>
      <c r="L190" s="17">
        <f>IF($C190="","",IFERROR(INDEX(Rubros!$B$2:$B$31,MATCH($C190,Rubros!$A$2:$A$31,0)),""))</f>
        <v/>
      </c>
      <c r="M190" s="21">
        <f>IF($J190="","",IF($J190&lt;0,"Pierde plata",IF($L190="","Sin objetivo",IF($J190&gt;=$L190,"OK","Bajo objetivo"))))</f>
        <v/>
      </c>
      <c r="N190" s="20">
        <f>IF(OR($E190="",$L190="",N($L190)&gt;=1),"",ROUNDUP($E190/(1-$L190)*IF(Configuración!$C$3="Responsable inscripto",1+IF($D190="",Configuración!$C$4,$D190),1),0))</f>
        <v/>
      </c>
      <c r="O190" s="22">
        <f>IF(OR($I190="",$G190=""),"",$I190*$G190)</f>
        <v/>
      </c>
      <c r="P190" s="22">
        <f>IF(OR($H190="",$G190=""),"",$H190*$G190)</f>
        <v/>
      </c>
    </row>
    <row r="191">
      <c r="A191" s="15" t="n"/>
      <c r="B191" s="15" t="n"/>
      <c r="C191" s="15" t="n"/>
      <c r="D191" s="16" t="n"/>
      <c r="E191" s="19" t="n"/>
      <c r="F191" s="19" t="n"/>
      <c r="G191" s="15" t="n"/>
      <c r="H191" s="20">
        <f>IF($F191="","",IF(Configuración!$C$3="Responsable inscripto",$F191/(1+IF($D191="",Configuración!$C$4,$D191)),$F191))</f>
        <v/>
      </c>
      <c r="I191" s="20">
        <f>IF(OR($E191="",$H191=""),"",$H191-$E191)</f>
        <v/>
      </c>
      <c r="J191" s="17">
        <f>IF(OR($I191="",N($H191)=0),"",$I191/$H191)</f>
        <v/>
      </c>
      <c r="K191" s="17">
        <f>IF(OR($I191="",N($E191)=0),"",$I191/$E191)</f>
        <v/>
      </c>
      <c r="L191" s="17">
        <f>IF($C191="","",IFERROR(INDEX(Rubros!$B$2:$B$31,MATCH($C191,Rubros!$A$2:$A$31,0)),""))</f>
        <v/>
      </c>
      <c r="M191" s="21">
        <f>IF($J191="","",IF($J191&lt;0,"Pierde plata",IF($L191="","Sin objetivo",IF($J191&gt;=$L191,"OK","Bajo objetivo"))))</f>
        <v/>
      </c>
      <c r="N191" s="20">
        <f>IF(OR($E191="",$L191="",N($L191)&gt;=1),"",ROUNDUP($E191/(1-$L191)*IF(Configuración!$C$3="Responsable inscripto",1+IF($D191="",Configuración!$C$4,$D191),1),0))</f>
        <v/>
      </c>
      <c r="O191" s="22">
        <f>IF(OR($I191="",$G191=""),"",$I191*$G191)</f>
        <v/>
      </c>
      <c r="P191" s="22">
        <f>IF(OR($H191="",$G191=""),"",$H191*$G191)</f>
        <v/>
      </c>
    </row>
    <row r="192">
      <c r="A192" s="15" t="n"/>
      <c r="B192" s="15" t="n"/>
      <c r="C192" s="15" t="n"/>
      <c r="D192" s="16" t="n"/>
      <c r="E192" s="19" t="n"/>
      <c r="F192" s="19" t="n"/>
      <c r="G192" s="15" t="n"/>
      <c r="H192" s="20">
        <f>IF($F192="","",IF(Configuración!$C$3="Responsable inscripto",$F192/(1+IF($D192="",Configuración!$C$4,$D192)),$F192))</f>
        <v/>
      </c>
      <c r="I192" s="20">
        <f>IF(OR($E192="",$H192=""),"",$H192-$E192)</f>
        <v/>
      </c>
      <c r="J192" s="17">
        <f>IF(OR($I192="",N($H192)=0),"",$I192/$H192)</f>
        <v/>
      </c>
      <c r="K192" s="17">
        <f>IF(OR($I192="",N($E192)=0),"",$I192/$E192)</f>
        <v/>
      </c>
      <c r="L192" s="17">
        <f>IF($C192="","",IFERROR(INDEX(Rubros!$B$2:$B$31,MATCH($C192,Rubros!$A$2:$A$31,0)),""))</f>
        <v/>
      </c>
      <c r="M192" s="21">
        <f>IF($J192="","",IF($J192&lt;0,"Pierde plata",IF($L192="","Sin objetivo",IF($J192&gt;=$L192,"OK","Bajo objetivo"))))</f>
        <v/>
      </c>
      <c r="N192" s="20">
        <f>IF(OR($E192="",$L192="",N($L192)&gt;=1),"",ROUNDUP($E192/(1-$L192)*IF(Configuración!$C$3="Responsable inscripto",1+IF($D192="",Configuración!$C$4,$D192),1),0))</f>
        <v/>
      </c>
      <c r="O192" s="22">
        <f>IF(OR($I192="",$G192=""),"",$I192*$G192)</f>
        <v/>
      </c>
      <c r="P192" s="22">
        <f>IF(OR($H192="",$G192=""),"",$H192*$G192)</f>
        <v/>
      </c>
    </row>
    <row r="193">
      <c r="A193" s="15" t="n"/>
      <c r="B193" s="15" t="n"/>
      <c r="C193" s="15" t="n"/>
      <c r="D193" s="16" t="n"/>
      <c r="E193" s="19" t="n"/>
      <c r="F193" s="19" t="n"/>
      <c r="G193" s="15" t="n"/>
      <c r="H193" s="20">
        <f>IF($F193="","",IF(Configuración!$C$3="Responsable inscripto",$F193/(1+IF($D193="",Configuración!$C$4,$D193)),$F193))</f>
        <v/>
      </c>
      <c r="I193" s="20">
        <f>IF(OR($E193="",$H193=""),"",$H193-$E193)</f>
        <v/>
      </c>
      <c r="J193" s="17">
        <f>IF(OR($I193="",N($H193)=0),"",$I193/$H193)</f>
        <v/>
      </c>
      <c r="K193" s="17">
        <f>IF(OR($I193="",N($E193)=0),"",$I193/$E193)</f>
        <v/>
      </c>
      <c r="L193" s="17">
        <f>IF($C193="","",IFERROR(INDEX(Rubros!$B$2:$B$31,MATCH($C193,Rubros!$A$2:$A$31,0)),""))</f>
        <v/>
      </c>
      <c r="M193" s="21">
        <f>IF($J193="","",IF($J193&lt;0,"Pierde plata",IF($L193="","Sin objetivo",IF($J193&gt;=$L193,"OK","Bajo objetivo"))))</f>
        <v/>
      </c>
      <c r="N193" s="20">
        <f>IF(OR($E193="",$L193="",N($L193)&gt;=1),"",ROUNDUP($E193/(1-$L193)*IF(Configuración!$C$3="Responsable inscripto",1+IF($D193="",Configuración!$C$4,$D193),1),0))</f>
        <v/>
      </c>
      <c r="O193" s="22">
        <f>IF(OR($I193="",$G193=""),"",$I193*$G193)</f>
        <v/>
      </c>
      <c r="P193" s="22">
        <f>IF(OR($H193="",$G193=""),"",$H193*$G193)</f>
        <v/>
      </c>
    </row>
    <row r="194">
      <c r="A194" s="15" t="n"/>
      <c r="B194" s="15" t="n"/>
      <c r="C194" s="15" t="n"/>
      <c r="D194" s="16" t="n"/>
      <c r="E194" s="19" t="n"/>
      <c r="F194" s="19" t="n"/>
      <c r="G194" s="15" t="n"/>
      <c r="H194" s="20">
        <f>IF($F194="","",IF(Configuración!$C$3="Responsable inscripto",$F194/(1+IF($D194="",Configuración!$C$4,$D194)),$F194))</f>
        <v/>
      </c>
      <c r="I194" s="20">
        <f>IF(OR($E194="",$H194=""),"",$H194-$E194)</f>
        <v/>
      </c>
      <c r="J194" s="17">
        <f>IF(OR($I194="",N($H194)=0),"",$I194/$H194)</f>
        <v/>
      </c>
      <c r="K194" s="17">
        <f>IF(OR($I194="",N($E194)=0),"",$I194/$E194)</f>
        <v/>
      </c>
      <c r="L194" s="17">
        <f>IF($C194="","",IFERROR(INDEX(Rubros!$B$2:$B$31,MATCH($C194,Rubros!$A$2:$A$31,0)),""))</f>
        <v/>
      </c>
      <c r="M194" s="21">
        <f>IF($J194="","",IF($J194&lt;0,"Pierde plata",IF($L194="","Sin objetivo",IF($J194&gt;=$L194,"OK","Bajo objetivo"))))</f>
        <v/>
      </c>
      <c r="N194" s="20">
        <f>IF(OR($E194="",$L194="",N($L194)&gt;=1),"",ROUNDUP($E194/(1-$L194)*IF(Configuración!$C$3="Responsable inscripto",1+IF($D194="",Configuración!$C$4,$D194),1),0))</f>
        <v/>
      </c>
      <c r="O194" s="22">
        <f>IF(OR($I194="",$G194=""),"",$I194*$G194)</f>
        <v/>
      </c>
      <c r="P194" s="22">
        <f>IF(OR($H194="",$G194=""),"",$H194*$G194)</f>
        <v/>
      </c>
    </row>
    <row r="195">
      <c r="A195" s="15" t="n"/>
      <c r="B195" s="15" t="n"/>
      <c r="C195" s="15" t="n"/>
      <c r="D195" s="16" t="n"/>
      <c r="E195" s="19" t="n"/>
      <c r="F195" s="19" t="n"/>
      <c r="G195" s="15" t="n"/>
      <c r="H195" s="20">
        <f>IF($F195="","",IF(Configuración!$C$3="Responsable inscripto",$F195/(1+IF($D195="",Configuración!$C$4,$D195)),$F195))</f>
        <v/>
      </c>
      <c r="I195" s="20">
        <f>IF(OR($E195="",$H195=""),"",$H195-$E195)</f>
        <v/>
      </c>
      <c r="J195" s="17">
        <f>IF(OR($I195="",N($H195)=0),"",$I195/$H195)</f>
        <v/>
      </c>
      <c r="K195" s="17">
        <f>IF(OR($I195="",N($E195)=0),"",$I195/$E195)</f>
        <v/>
      </c>
      <c r="L195" s="17">
        <f>IF($C195="","",IFERROR(INDEX(Rubros!$B$2:$B$31,MATCH($C195,Rubros!$A$2:$A$31,0)),""))</f>
        <v/>
      </c>
      <c r="M195" s="21">
        <f>IF($J195="","",IF($J195&lt;0,"Pierde plata",IF($L195="","Sin objetivo",IF($J195&gt;=$L195,"OK","Bajo objetivo"))))</f>
        <v/>
      </c>
      <c r="N195" s="20">
        <f>IF(OR($E195="",$L195="",N($L195)&gt;=1),"",ROUNDUP($E195/(1-$L195)*IF(Configuración!$C$3="Responsable inscripto",1+IF($D195="",Configuración!$C$4,$D195),1),0))</f>
        <v/>
      </c>
      <c r="O195" s="22">
        <f>IF(OR($I195="",$G195=""),"",$I195*$G195)</f>
        <v/>
      </c>
      <c r="P195" s="22">
        <f>IF(OR($H195="",$G195=""),"",$H195*$G195)</f>
        <v/>
      </c>
    </row>
    <row r="196">
      <c r="A196" s="15" t="n"/>
      <c r="B196" s="15" t="n"/>
      <c r="C196" s="15" t="n"/>
      <c r="D196" s="16" t="n"/>
      <c r="E196" s="19" t="n"/>
      <c r="F196" s="19" t="n"/>
      <c r="G196" s="15" t="n"/>
      <c r="H196" s="20">
        <f>IF($F196="","",IF(Configuración!$C$3="Responsable inscripto",$F196/(1+IF($D196="",Configuración!$C$4,$D196)),$F196))</f>
        <v/>
      </c>
      <c r="I196" s="20">
        <f>IF(OR($E196="",$H196=""),"",$H196-$E196)</f>
        <v/>
      </c>
      <c r="J196" s="17">
        <f>IF(OR($I196="",N($H196)=0),"",$I196/$H196)</f>
        <v/>
      </c>
      <c r="K196" s="17">
        <f>IF(OR($I196="",N($E196)=0),"",$I196/$E196)</f>
        <v/>
      </c>
      <c r="L196" s="17">
        <f>IF($C196="","",IFERROR(INDEX(Rubros!$B$2:$B$31,MATCH($C196,Rubros!$A$2:$A$31,0)),""))</f>
        <v/>
      </c>
      <c r="M196" s="21">
        <f>IF($J196="","",IF($J196&lt;0,"Pierde plata",IF($L196="","Sin objetivo",IF($J196&gt;=$L196,"OK","Bajo objetivo"))))</f>
        <v/>
      </c>
      <c r="N196" s="20">
        <f>IF(OR($E196="",$L196="",N($L196)&gt;=1),"",ROUNDUP($E196/(1-$L196)*IF(Configuración!$C$3="Responsable inscripto",1+IF($D196="",Configuración!$C$4,$D196),1),0))</f>
        <v/>
      </c>
      <c r="O196" s="22">
        <f>IF(OR($I196="",$G196=""),"",$I196*$G196)</f>
        <v/>
      </c>
      <c r="P196" s="22">
        <f>IF(OR($H196="",$G196=""),"",$H196*$G196)</f>
        <v/>
      </c>
    </row>
    <row r="197">
      <c r="A197" s="15" t="n"/>
      <c r="B197" s="15" t="n"/>
      <c r="C197" s="15" t="n"/>
      <c r="D197" s="16" t="n"/>
      <c r="E197" s="19" t="n"/>
      <c r="F197" s="19" t="n"/>
      <c r="G197" s="15" t="n"/>
      <c r="H197" s="20">
        <f>IF($F197="","",IF(Configuración!$C$3="Responsable inscripto",$F197/(1+IF($D197="",Configuración!$C$4,$D197)),$F197))</f>
        <v/>
      </c>
      <c r="I197" s="20">
        <f>IF(OR($E197="",$H197=""),"",$H197-$E197)</f>
        <v/>
      </c>
      <c r="J197" s="17">
        <f>IF(OR($I197="",N($H197)=0),"",$I197/$H197)</f>
        <v/>
      </c>
      <c r="K197" s="17">
        <f>IF(OR($I197="",N($E197)=0),"",$I197/$E197)</f>
        <v/>
      </c>
      <c r="L197" s="17">
        <f>IF($C197="","",IFERROR(INDEX(Rubros!$B$2:$B$31,MATCH($C197,Rubros!$A$2:$A$31,0)),""))</f>
        <v/>
      </c>
      <c r="M197" s="21">
        <f>IF($J197="","",IF($J197&lt;0,"Pierde plata",IF($L197="","Sin objetivo",IF($J197&gt;=$L197,"OK","Bajo objetivo"))))</f>
        <v/>
      </c>
      <c r="N197" s="20">
        <f>IF(OR($E197="",$L197="",N($L197)&gt;=1),"",ROUNDUP($E197/(1-$L197)*IF(Configuración!$C$3="Responsable inscripto",1+IF($D197="",Configuración!$C$4,$D197),1),0))</f>
        <v/>
      </c>
      <c r="O197" s="22">
        <f>IF(OR($I197="",$G197=""),"",$I197*$G197)</f>
        <v/>
      </c>
      <c r="P197" s="22">
        <f>IF(OR($H197="",$G197=""),"",$H197*$G197)</f>
        <v/>
      </c>
    </row>
    <row r="198">
      <c r="A198" s="15" t="n"/>
      <c r="B198" s="15" t="n"/>
      <c r="C198" s="15" t="n"/>
      <c r="D198" s="16" t="n"/>
      <c r="E198" s="19" t="n"/>
      <c r="F198" s="19" t="n"/>
      <c r="G198" s="15" t="n"/>
      <c r="H198" s="20">
        <f>IF($F198="","",IF(Configuración!$C$3="Responsable inscripto",$F198/(1+IF($D198="",Configuración!$C$4,$D198)),$F198))</f>
        <v/>
      </c>
      <c r="I198" s="20">
        <f>IF(OR($E198="",$H198=""),"",$H198-$E198)</f>
        <v/>
      </c>
      <c r="J198" s="17">
        <f>IF(OR($I198="",N($H198)=0),"",$I198/$H198)</f>
        <v/>
      </c>
      <c r="K198" s="17">
        <f>IF(OR($I198="",N($E198)=0),"",$I198/$E198)</f>
        <v/>
      </c>
      <c r="L198" s="17">
        <f>IF($C198="","",IFERROR(INDEX(Rubros!$B$2:$B$31,MATCH($C198,Rubros!$A$2:$A$31,0)),""))</f>
        <v/>
      </c>
      <c r="M198" s="21">
        <f>IF($J198="","",IF($J198&lt;0,"Pierde plata",IF($L198="","Sin objetivo",IF($J198&gt;=$L198,"OK","Bajo objetivo"))))</f>
        <v/>
      </c>
      <c r="N198" s="20">
        <f>IF(OR($E198="",$L198="",N($L198)&gt;=1),"",ROUNDUP($E198/(1-$L198)*IF(Configuración!$C$3="Responsable inscripto",1+IF($D198="",Configuración!$C$4,$D198),1),0))</f>
        <v/>
      </c>
      <c r="O198" s="22">
        <f>IF(OR($I198="",$G198=""),"",$I198*$G198)</f>
        <v/>
      </c>
      <c r="P198" s="22">
        <f>IF(OR($H198="",$G198=""),"",$H198*$G198)</f>
        <v/>
      </c>
    </row>
    <row r="199">
      <c r="A199" s="15" t="n"/>
      <c r="B199" s="15" t="n"/>
      <c r="C199" s="15" t="n"/>
      <c r="D199" s="16" t="n"/>
      <c r="E199" s="19" t="n"/>
      <c r="F199" s="19" t="n"/>
      <c r="G199" s="15" t="n"/>
      <c r="H199" s="20">
        <f>IF($F199="","",IF(Configuración!$C$3="Responsable inscripto",$F199/(1+IF($D199="",Configuración!$C$4,$D199)),$F199))</f>
        <v/>
      </c>
      <c r="I199" s="20">
        <f>IF(OR($E199="",$H199=""),"",$H199-$E199)</f>
        <v/>
      </c>
      <c r="J199" s="17">
        <f>IF(OR($I199="",N($H199)=0),"",$I199/$H199)</f>
        <v/>
      </c>
      <c r="K199" s="17">
        <f>IF(OR($I199="",N($E199)=0),"",$I199/$E199)</f>
        <v/>
      </c>
      <c r="L199" s="17">
        <f>IF($C199="","",IFERROR(INDEX(Rubros!$B$2:$B$31,MATCH($C199,Rubros!$A$2:$A$31,0)),""))</f>
        <v/>
      </c>
      <c r="M199" s="21">
        <f>IF($J199="","",IF($J199&lt;0,"Pierde plata",IF($L199="","Sin objetivo",IF($J199&gt;=$L199,"OK","Bajo objetivo"))))</f>
        <v/>
      </c>
      <c r="N199" s="20">
        <f>IF(OR($E199="",$L199="",N($L199)&gt;=1),"",ROUNDUP($E199/(1-$L199)*IF(Configuración!$C$3="Responsable inscripto",1+IF($D199="",Configuración!$C$4,$D199),1),0))</f>
        <v/>
      </c>
      <c r="O199" s="22">
        <f>IF(OR($I199="",$G199=""),"",$I199*$G199)</f>
        <v/>
      </c>
      <c r="P199" s="22">
        <f>IF(OR($H199="",$G199=""),"",$H199*$G199)</f>
        <v/>
      </c>
    </row>
    <row r="200">
      <c r="A200" s="15" t="n"/>
      <c r="B200" s="15" t="n"/>
      <c r="C200" s="15" t="n"/>
      <c r="D200" s="16" t="n"/>
      <c r="E200" s="19" t="n"/>
      <c r="F200" s="19" t="n"/>
      <c r="G200" s="15" t="n"/>
      <c r="H200" s="20">
        <f>IF($F200="","",IF(Configuración!$C$3="Responsable inscripto",$F200/(1+IF($D200="",Configuración!$C$4,$D200)),$F200))</f>
        <v/>
      </c>
      <c r="I200" s="20">
        <f>IF(OR($E200="",$H200=""),"",$H200-$E200)</f>
        <v/>
      </c>
      <c r="J200" s="17">
        <f>IF(OR($I200="",N($H200)=0),"",$I200/$H200)</f>
        <v/>
      </c>
      <c r="K200" s="17">
        <f>IF(OR($I200="",N($E200)=0),"",$I200/$E200)</f>
        <v/>
      </c>
      <c r="L200" s="17">
        <f>IF($C200="","",IFERROR(INDEX(Rubros!$B$2:$B$31,MATCH($C200,Rubros!$A$2:$A$31,0)),""))</f>
        <v/>
      </c>
      <c r="M200" s="21">
        <f>IF($J200="","",IF($J200&lt;0,"Pierde plata",IF($L200="","Sin objetivo",IF($J200&gt;=$L200,"OK","Bajo objetivo"))))</f>
        <v/>
      </c>
      <c r="N200" s="20">
        <f>IF(OR($E200="",$L200="",N($L200)&gt;=1),"",ROUNDUP($E200/(1-$L200)*IF(Configuración!$C$3="Responsable inscripto",1+IF($D200="",Configuración!$C$4,$D200),1),0))</f>
        <v/>
      </c>
      <c r="O200" s="22">
        <f>IF(OR($I200="",$G200=""),"",$I200*$G200)</f>
        <v/>
      </c>
      <c r="P200" s="22">
        <f>IF(OR($H200="",$G200=""),"",$H200*$G200)</f>
        <v/>
      </c>
    </row>
    <row r="201">
      <c r="A201" s="15" t="n"/>
      <c r="B201" s="15" t="n"/>
      <c r="C201" s="15" t="n"/>
      <c r="D201" s="16" t="n"/>
      <c r="E201" s="19" t="n"/>
      <c r="F201" s="19" t="n"/>
      <c r="G201" s="15" t="n"/>
      <c r="H201" s="20">
        <f>IF($F201="","",IF(Configuración!$C$3="Responsable inscripto",$F201/(1+IF($D201="",Configuración!$C$4,$D201)),$F201))</f>
        <v/>
      </c>
      <c r="I201" s="20">
        <f>IF(OR($E201="",$H201=""),"",$H201-$E201)</f>
        <v/>
      </c>
      <c r="J201" s="17">
        <f>IF(OR($I201="",N($H201)=0),"",$I201/$H201)</f>
        <v/>
      </c>
      <c r="K201" s="17">
        <f>IF(OR($I201="",N($E201)=0),"",$I201/$E201)</f>
        <v/>
      </c>
      <c r="L201" s="17">
        <f>IF($C201="","",IFERROR(INDEX(Rubros!$B$2:$B$31,MATCH($C201,Rubros!$A$2:$A$31,0)),""))</f>
        <v/>
      </c>
      <c r="M201" s="21">
        <f>IF($J201="","",IF($J201&lt;0,"Pierde plata",IF($L201="","Sin objetivo",IF($J201&gt;=$L201,"OK","Bajo objetivo"))))</f>
        <v/>
      </c>
      <c r="N201" s="20">
        <f>IF(OR($E201="",$L201="",N($L201)&gt;=1),"",ROUNDUP($E201/(1-$L201)*IF(Configuración!$C$3="Responsable inscripto",1+IF($D201="",Configuración!$C$4,$D201),1),0))</f>
        <v/>
      </c>
      <c r="O201" s="22">
        <f>IF(OR($I201="",$G201=""),"",$I201*$G201)</f>
        <v/>
      </c>
      <c r="P201" s="22">
        <f>IF(OR($H201="",$G201=""),"",$H201*$G201)</f>
        <v/>
      </c>
    </row>
    <row r="202">
      <c r="A202" s="15" t="n"/>
      <c r="B202" s="15" t="n"/>
      <c r="C202" s="15" t="n"/>
      <c r="D202" s="16" t="n"/>
      <c r="E202" s="19" t="n"/>
      <c r="F202" s="19" t="n"/>
      <c r="G202" s="15" t="n"/>
      <c r="H202" s="20">
        <f>IF($F202="","",IF(Configuración!$C$3="Responsable inscripto",$F202/(1+IF($D202="",Configuración!$C$4,$D202)),$F202))</f>
        <v/>
      </c>
      <c r="I202" s="20">
        <f>IF(OR($E202="",$H202=""),"",$H202-$E202)</f>
        <v/>
      </c>
      <c r="J202" s="17">
        <f>IF(OR($I202="",N($H202)=0),"",$I202/$H202)</f>
        <v/>
      </c>
      <c r="K202" s="17">
        <f>IF(OR($I202="",N($E202)=0),"",$I202/$E202)</f>
        <v/>
      </c>
      <c r="L202" s="17">
        <f>IF($C202="","",IFERROR(INDEX(Rubros!$B$2:$B$31,MATCH($C202,Rubros!$A$2:$A$31,0)),""))</f>
        <v/>
      </c>
      <c r="M202" s="21">
        <f>IF($J202="","",IF($J202&lt;0,"Pierde plata",IF($L202="","Sin objetivo",IF($J202&gt;=$L202,"OK","Bajo objetivo"))))</f>
        <v/>
      </c>
      <c r="N202" s="20">
        <f>IF(OR($E202="",$L202="",N($L202)&gt;=1),"",ROUNDUP($E202/(1-$L202)*IF(Configuración!$C$3="Responsable inscripto",1+IF($D202="",Configuración!$C$4,$D202),1),0))</f>
        <v/>
      </c>
      <c r="O202" s="22">
        <f>IF(OR($I202="",$G202=""),"",$I202*$G202)</f>
        <v/>
      </c>
      <c r="P202" s="22">
        <f>IF(OR($H202="",$G202=""),"",$H202*$G202)</f>
        <v/>
      </c>
    </row>
    <row r="203">
      <c r="A203" s="15" t="n"/>
      <c r="B203" s="15" t="n"/>
      <c r="C203" s="15" t="n"/>
      <c r="D203" s="16" t="n"/>
      <c r="E203" s="19" t="n"/>
      <c r="F203" s="19" t="n"/>
      <c r="G203" s="15" t="n"/>
      <c r="H203" s="20">
        <f>IF($F203="","",IF(Configuración!$C$3="Responsable inscripto",$F203/(1+IF($D203="",Configuración!$C$4,$D203)),$F203))</f>
        <v/>
      </c>
      <c r="I203" s="20">
        <f>IF(OR($E203="",$H203=""),"",$H203-$E203)</f>
        <v/>
      </c>
      <c r="J203" s="17">
        <f>IF(OR($I203="",N($H203)=0),"",$I203/$H203)</f>
        <v/>
      </c>
      <c r="K203" s="17">
        <f>IF(OR($I203="",N($E203)=0),"",$I203/$E203)</f>
        <v/>
      </c>
      <c r="L203" s="17">
        <f>IF($C203="","",IFERROR(INDEX(Rubros!$B$2:$B$31,MATCH($C203,Rubros!$A$2:$A$31,0)),""))</f>
        <v/>
      </c>
      <c r="M203" s="21">
        <f>IF($J203="","",IF($J203&lt;0,"Pierde plata",IF($L203="","Sin objetivo",IF($J203&gt;=$L203,"OK","Bajo objetivo"))))</f>
        <v/>
      </c>
      <c r="N203" s="20">
        <f>IF(OR($E203="",$L203="",N($L203)&gt;=1),"",ROUNDUP($E203/(1-$L203)*IF(Configuración!$C$3="Responsable inscripto",1+IF($D203="",Configuración!$C$4,$D203),1),0))</f>
        <v/>
      </c>
      <c r="O203" s="22">
        <f>IF(OR($I203="",$G203=""),"",$I203*$G203)</f>
        <v/>
      </c>
      <c r="P203" s="22">
        <f>IF(OR($H203="",$G203=""),"",$H203*$G203)</f>
        <v/>
      </c>
    </row>
    <row r="204">
      <c r="A204" s="15" t="n"/>
      <c r="B204" s="15" t="n"/>
      <c r="C204" s="15" t="n"/>
      <c r="D204" s="16" t="n"/>
      <c r="E204" s="19" t="n"/>
      <c r="F204" s="19" t="n"/>
      <c r="G204" s="15" t="n"/>
      <c r="H204" s="20">
        <f>IF($F204="","",IF(Configuración!$C$3="Responsable inscripto",$F204/(1+IF($D204="",Configuración!$C$4,$D204)),$F204))</f>
        <v/>
      </c>
      <c r="I204" s="20">
        <f>IF(OR($E204="",$H204=""),"",$H204-$E204)</f>
        <v/>
      </c>
      <c r="J204" s="17">
        <f>IF(OR($I204="",N($H204)=0),"",$I204/$H204)</f>
        <v/>
      </c>
      <c r="K204" s="17">
        <f>IF(OR($I204="",N($E204)=0),"",$I204/$E204)</f>
        <v/>
      </c>
      <c r="L204" s="17">
        <f>IF($C204="","",IFERROR(INDEX(Rubros!$B$2:$B$31,MATCH($C204,Rubros!$A$2:$A$31,0)),""))</f>
        <v/>
      </c>
      <c r="M204" s="21">
        <f>IF($J204="","",IF($J204&lt;0,"Pierde plata",IF($L204="","Sin objetivo",IF($J204&gt;=$L204,"OK","Bajo objetivo"))))</f>
        <v/>
      </c>
      <c r="N204" s="20">
        <f>IF(OR($E204="",$L204="",N($L204)&gt;=1),"",ROUNDUP($E204/(1-$L204)*IF(Configuración!$C$3="Responsable inscripto",1+IF($D204="",Configuración!$C$4,$D204),1),0))</f>
        <v/>
      </c>
      <c r="O204" s="22">
        <f>IF(OR($I204="",$G204=""),"",$I204*$G204)</f>
        <v/>
      </c>
      <c r="P204" s="22">
        <f>IF(OR($H204="",$G204=""),"",$H204*$G204)</f>
        <v/>
      </c>
    </row>
    <row r="205">
      <c r="A205" s="15" t="n"/>
      <c r="B205" s="15" t="n"/>
      <c r="C205" s="15" t="n"/>
      <c r="D205" s="16" t="n"/>
      <c r="E205" s="19" t="n"/>
      <c r="F205" s="19" t="n"/>
      <c r="G205" s="15" t="n"/>
      <c r="H205" s="20">
        <f>IF($F205="","",IF(Configuración!$C$3="Responsable inscripto",$F205/(1+IF($D205="",Configuración!$C$4,$D205)),$F205))</f>
        <v/>
      </c>
      <c r="I205" s="20">
        <f>IF(OR($E205="",$H205=""),"",$H205-$E205)</f>
        <v/>
      </c>
      <c r="J205" s="17">
        <f>IF(OR($I205="",N($H205)=0),"",$I205/$H205)</f>
        <v/>
      </c>
      <c r="K205" s="17">
        <f>IF(OR($I205="",N($E205)=0),"",$I205/$E205)</f>
        <v/>
      </c>
      <c r="L205" s="17">
        <f>IF($C205="","",IFERROR(INDEX(Rubros!$B$2:$B$31,MATCH($C205,Rubros!$A$2:$A$31,0)),""))</f>
        <v/>
      </c>
      <c r="M205" s="21">
        <f>IF($J205="","",IF($J205&lt;0,"Pierde plata",IF($L205="","Sin objetivo",IF($J205&gt;=$L205,"OK","Bajo objetivo"))))</f>
        <v/>
      </c>
      <c r="N205" s="20">
        <f>IF(OR($E205="",$L205="",N($L205)&gt;=1),"",ROUNDUP($E205/(1-$L205)*IF(Configuración!$C$3="Responsable inscripto",1+IF($D205="",Configuración!$C$4,$D205),1),0))</f>
        <v/>
      </c>
      <c r="O205" s="22">
        <f>IF(OR($I205="",$G205=""),"",$I205*$G205)</f>
        <v/>
      </c>
      <c r="P205" s="22">
        <f>IF(OR($H205="",$G205=""),"",$H205*$G205)</f>
        <v/>
      </c>
    </row>
    <row r="206">
      <c r="A206" s="15" t="n"/>
      <c r="B206" s="15" t="n"/>
      <c r="C206" s="15" t="n"/>
      <c r="D206" s="16" t="n"/>
      <c r="E206" s="19" t="n"/>
      <c r="F206" s="19" t="n"/>
      <c r="G206" s="15" t="n"/>
      <c r="H206" s="20">
        <f>IF($F206="","",IF(Configuración!$C$3="Responsable inscripto",$F206/(1+IF($D206="",Configuración!$C$4,$D206)),$F206))</f>
        <v/>
      </c>
      <c r="I206" s="20">
        <f>IF(OR($E206="",$H206=""),"",$H206-$E206)</f>
        <v/>
      </c>
      <c r="J206" s="17">
        <f>IF(OR($I206="",N($H206)=0),"",$I206/$H206)</f>
        <v/>
      </c>
      <c r="K206" s="17">
        <f>IF(OR($I206="",N($E206)=0),"",$I206/$E206)</f>
        <v/>
      </c>
      <c r="L206" s="17">
        <f>IF($C206="","",IFERROR(INDEX(Rubros!$B$2:$B$31,MATCH($C206,Rubros!$A$2:$A$31,0)),""))</f>
        <v/>
      </c>
      <c r="M206" s="21">
        <f>IF($J206="","",IF($J206&lt;0,"Pierde plata",IF($L206="","Sin objetivo",IF($J206&gt;=$L206,"OK","Bajo objetivo"))))</f>
        <v/>
      </c>
      <c r="N206" s="20">
        <f>IF(OR($E206="",$L206="",N($L206)&gt;=1),"",ROUNDUP($E206/(1-$L206)*IF(Configuración!$C$3="Responsable inscripto",1+IF($D206="",Configuración!$C$4,$D206),1),0))</f>
        <v/>
      </c>
      <c r="O206" s="22">
        <f>IF(OR($I206="",$G206=""),"",$I206*$G206)</f>
        <v/>
      </c>
      <c r="P206" s="22">
        <f>IF(OR($H206="",$G206=""),"",$H206*$G206)</f>
        <v/>
      </c>
    </row>
    <row r="207">
      <c r="A207" s="15" t="n"/>
      <c r="B207" s="15" t="n"/>
      <c r="C207" s="15" t="n"/>
      <c r="D207" s="16" t="n"/>
      <c r="E207" s="19" t="n"/>
      <c r="F207" s="19" t="n"/>
      <c r="G207" s="15" t="n"/>
      <c r="H207" s="20">
        <f>IF($F207="","",IF(Configuración!$C$3="Responsable inscripto",$F207/(1+IF($D207="",Configuración!$C$4,$D207)),$F207))</f>
        <v/>
      </c>
      <c r="I207" s="20">
        <f>IF(OR($E207="",$H207=""),"",$H207-$E207)</f>
        <v/>
      </c>
      <c r="J207" s="17">
        <f>IF(OR($I207="",N($H207)=0),"",$I207/$H207)</f>
        <v/>
      </c>
      <c r="K207" s="17">
        <f>IF(OR($I207="",N($E207)=0),"",$I207/$E207)</f>
        <v/>
      </c>
      <c r="L207" s="17">
        <f>IF($C207="","",IFERROR(INDEX(Rubros!$B$2:$B$31,MATCH($C207,Rubros!$A$2:$A$31,0)),""))</f>
        <v/>
      </c>
      <c r="M207" s="21">
        <f>IF($J207="","",IF($J207&lt;0,"Pierde plata",IF($L207="","Sin objetivo",IF($J207&gt;=$L207,"OK","Bajo objetivo"))))</f>
        <v/>
      </c>
      <c r="N207" s="20">
        <f>IF(OR($E207="",$L207="",N($L207)&gt;=1),"",ROUNDUP($E207/(1-$L207)*IF(Configuración!$C$3="Responsable inscripto",1+IF($D207="",Configuración!$C$4,$D207),1),0))</f>
        <v/>
      </c>
      <c r="O207" s="22">
        <f>IF(OR($I207="",$G207=""),"",$I207*$G207)</f>
        <v/>
      </c>
      <c r="P207" s="22">
        <f>IF(OR($H207="",$G207=""),"",$H207*$G207)</f>
        <v/>
      </c>
    </row>
    <row r="208">
      <c r="A208" s="15" t="n"/>
      <c r="B208" s="15" t="n"/>
      <c r="C208" s="15" t="n"/>
      <c r="D208" s="16" t="n"/>
      <c r="E208" s="19" t="n"/>
      <c r="F208" s="19" t="n"/>
      <c r="G208" s="15" t="n"/>
      <c r="H208" s="20">
        <f>IF($F208="","",IF(Configuración!$C$3="Responsable inscripto",$F208/(1+IF($D208="",Configuración!$C$4,$D208)),$F208))</f>
        <v/>
      </c>
      <c r="I208" s="20">
        <f>IF(OR($E208="",$H208=""),"",$H208-$E208)</f>
        <v/>
      </c>
      <c r="J208" s="17">
        <f>IF(OR($I208="",N($H208)=0),"",$I208/$H208)</f>
        <v/>
      </c>
      <c r="K208" s="17">
        <f>IF(OR($I208="",N($E208)=0),"",$I208/$E208)</f>
        <v/>
      </c>
      <c r="L208" s="17">
        <f>IF($C208="","",IFERROR(INDEX(Rubros!$B$2:$B$31,MATCH($C208,Rubros!$A$2:$A$31,0)),""))</f>
        <v/>
      </c>
      <c r="M208" s="21">
        <f>IF($J208="","",IF($J208&lt;0,"Pierde plata",IF($L208="","Sin objetivo",IF($J208&gt;=$L208,"OK","Bajo objetivo"))))</f>
        <v/>
      </c>
      <c r="N208" s="20">
        <f>IF(OR($E208="",$L208="",N($L208)&gt;=1),"",ROUNDUP($E208/(1-$L208)*IF(Configuración!$C$3="Responsable inscripto",1+IF($D208="",Configuración!$C$4,$D208),1),0))</f>
        <v/>
      </c>
      <c r="O208" s="22">
        <f>IF(OR($I208="",$G208=""),"",$I208*$G208)</f>
        <v/>
      </c>
      <c r="P208" s="22">
        <f>IF(OR($H208="",$G208=""),"",$H208*$G208)</f>
        <v/>
      </c>
    </row>
    <row r="209">
      <c r="A209" s="15" t="n"/>
      <c r="B209" s="15" t="n"/>
      <c r="C209" s="15" t="n"/>
      <c r="D209" s="16" t="n"/>
      <c r="E209" s="19" t="n"/>
      <c r="F209" s="19" t="n"/>
      <c r="G209" s="15" t="n"/>
      <c r="H209" s="20">
        <f>IF($F209="","",IF(Configuración!$C$3="Responsable inscripto",$F209/(1+IF($D209="",Configuración!$C$4,$D209)),$F209))</f>
        <v/>
      </c>
      <c r="I209" s="20">
        <f>IF(OR($E209="",$H209=""),"",$H209-$E209)</f>
        <v/>
      </c>
      <c r="J209" s="17">
        <f>IF(OR($I209="",N($H209)=0),"",$I209/$H209)</f>
        <v/>
      </c>
      <c r="K209" s="17">
        <f>IF(OR($I209="",N($E209)=0),"",$I209/$E209)</f>
        <v/>
      </c>
      <c r="L209" s="17">
        <f>IF($C209="","",IFERROR(INDEX(Rubros!$B$2:$B$31,MATCH($C209,Rubros!$A$2:$A$31,0)),""))</f>
        <v/>
      </c>
      <c r="M209" s="21">
        <f>IF($J209="","",IF($J209&lt;0,"Pierde plata",IF($L209="","Sin objetivo",IF($J209&gt;=$L209,"OK","Bajo objetivo"))))</f>
        <v/>
      </c>
      <c r="N209" s="20">
        <f>IF(OR($E209="",$L209="",N($L209)&gt;=1),"",ROUNDUP($E209/(1-$L209)*IF(Configuración!$C$3="Responsable inscripto",1+IF($D209="",Configuración!$C$4,$D209),1),0))</f>
        <v/>
      </c>
      <c r="O209" s="22">
        <f>IF(OR($I209="",$G209=""),"",$I209*$G209)</f>
        <v/>
      </c>
      <c r="P209" s="22">
        <f>IF(OR($H209="",$G209=""),"",$H209*$G209)</f>
        <v/>
      </c>
    </row>
    <row r="210">
      <c r="A210" s="15" t="n"/>
      <c r="B210" s="15" t="n"/>
      <c r="C210" s="15" t="n"/>
      <c r="D210" s="16" t="n"/>
      <c r="E210" s="19" t="n"/>
      <c r="F210" s="19" t="n"/>
      <c r="G210" s="15" t="n"/>
      <c r="H210" s="20">
        <f>IF($F210="","",IF(Configuración!$C$3="Responsable inscripto",$F210/(1+IF($D210="",Configuración!$C$4,$D210)),$F210))</f>
        <v/>
      </c>
      <c r="I210" s="20">
        <f>IF(OR($E210="",$H210=""),"",$H210-$E210)</f>
        <v/>
      </c>
      <c r="J210" s="17">
        <f>IF(OR($I210="",N($H210)=0),"",$I210/$H210)</f>
        <v/>
      </c>
      <c r="K210" s="17">
        <f>IF(OR($I210="",N($E210)=0),"",$I210/$E210)</f>
        <v/>
      </c>
      <c r="L210" s="17">
        <f>IF($C210="","",IFERROR(INDEX(Rubros!$B$2:$B$31,MATCH($C210,Rubros!$A$2:$A$31,0)),""))</f>
        <v/>
      </c>
      <c r="M210" s="21">
        <f>IF($J210="","",IF($J210&lt;0,"Pierde plata",IF($L210="","Sin objetivo",IF($J210&gt;=$L210,"OK","Bajo objetivo"))))</f>
        <v/>
      </c>
      <c r="N210" s="20">
        <f>IF(OR($E210="",$L210="",N($L210)&gt;=1),"",ROUNDUP($E210/(1-$L210)*IF(Configuración!$C$3="Responsable inscripto",1+IF($D210="",Configuración!$C$4,$D210),1),0))</f>
        <v/>
      </c>
      <c r="O210" s="22">
        <f>IF(OR($I210="",$G210=""),"",$I210*$G210)</f>
        <v/>
      </c>
      <c r="P210" s="22">
        <f>IF(OR($H210="",$G210=""),"",$H210*$G210)</f>
        <v/>
      </c>
    </row>
    <row r="211">
      <c r="A211" s="15" t="n"/>
      <c r="B211" s="15" t="n"/>
      <c r="C211" s="15" t="n"/>
      <c r="D211" s="16" t="n"/>
      <c r="E211" s="19" t="n"/>
      <c r="F211" s="19" t="n"/>
      <c r="G211" s="15" t="n"/>
      <c r="H211" s="20">
        <f>IF($F211="","",IF(Configuración!$C$3="Responsable inscripto",$F211/(1+IF($D211="",Configuración!$C$4,$D211)),$F211))</f>
        <v/>
      </c>
      <c r="I211" s="20">
        <f>IF(OR($E211="",$H211=""),"",$H211-$E211)</f>
        <v/>
      </c>
      <c r="J211" s="17">
        <f>IF(OR($I211="",N($H211)=0),"",$I211/$H211)</f>
        <v/>
      </c>
      <c r="K211" s="17">
        <f>IF(OR($I211="",N($E211)=0),"",$I211/$E211)</f>
        <v/>
      </c>
      <c r="L211" s="17">
        <f>IF($C211="","",IFERROR(INDEX(Rubros!$B$2:$B$31,MATCH($C211,Rubros!$A$2:$A$31,0)),""))</f>
        <v/>
      </c>
      <c r="M211" s="21">
        <f>IF($J211="","",IF($J211&lt;0,"Pierde plata",IF($L211="","Sin objetivo",IF($J211&gt;=$L211,"OK","Bajo objetivo"))))</f>
        <v/>
      </c>
      <c r="N211" s="20">
        <f>IF(OR($E211="",$L211="",N($L211)&gt;=1),"",ROUNDUP($E211/(1-$L211)*IF(Configuración!$C$3="Responsable inscripto",1+IF($D211="",Configuración!$C$4,$D211),1),0))</f>
        <v/>
      </c>
      <c r="O211" s="22">
        <f>IF(OR($I211="",$G211=""),"",$I211*$G211)</f>
        <v/>
      </c>
      <c r="P211" s="22">
        <f>IF(OR($H211="",$G211=""),"",$H211*$G211)</f>
        <v/>
      </c>
    </row>
    <row r="212">
      <c r="A212" s="15" t="n"/>
      <c r="B212" s="15" t="n"/>
      <c r="C212" s="15" t="n"/>
      <c r="D212" s="16" t="n"/>
      <c r="E212" s="19" t="n"/>
      <c r="F212" s="19" t="n"/>
      <c r="G212" s="15" t="n"/>
      <c r="H212" s="20">
        <f>IF($F212="","",IF(Configuración!$C$3="Responsable inscripto",$F212/(1+IF($D212="",Configuración!$C$4,$D212)),$F212))</f>
        <v/>
      </c>
      <c r="I212" s="20">
        <f>IF(OR($E212="",$H212=""),"",$H212-$E212)</f>
        <v/>
      </c>
      <c r="J212" s="17">
        <f>IF(OR($I212="",N($H212)=0),"",$I212/$H212)</f>
        <v/>
      </c>
      <c r="K212" s="17">
        <f>IF(OR($I212="",N($E212)=0),"",$I212/$E212)</f>
        <v/>
      </c>
      <c r="L212" s="17">
        <f>IF($C212="","",IFERROR(INDEX(Rubros!$B$2:$B$31,MATCH($C212,Rubros!$A$2:$A$31,0)),""))</f>
        <v/>
      </c>
      <c r="M212" s="21">
        <f>IF($J212="","",IF($J212&lt;0,"Pierde plata",IF($L212="","Sin objetivo",IF($J212&gt;=$L212,"OK","Bajo objetivo"))))</f>
        <v/>
      </c>
      <c r="N212" s="20">
        <f>IF(OR($E212="",$L212="",N($L212)&gt;=1),"",ROUNDUP($E212/(1-$L212)*IF(Configuración!$C$3="Responsable inscripto",1+IF($D212="",Configuración!$C$4,$D212),1),0))</f>
        <v/>
      </c>
      <c r="O212" s="22">
        <f>IF(OR($I212="",$G212=""),"",$I212*$G212)</f>
        <v/>
      </c>
      <c r="P212" s="22">
        <f>IF(OR($H212="",$G212=""),"",$H212*$G212)</f>
        <v/>
      </c>
    </row>
    <row r="213">
      <c r="A213" s="15" t="n"/>
      <c r="B213" s="15" t="n"/>
      <c r="C213" s="15" t="n"/>
      <c r="D213" s="16" t="n"/>
      <c r="E213" s="19" t="n"/>
      <c r="F213" s="19" t="n"/>
      <c r="G213" s="15" t="n"/>
      <c r="H213" s="20">
        <f>IF($F213="","",IF(Configuración!$C$3="Responsable inscripto",$F213/(1+IF($D213="",Configuración!$C$4,$D213)),$F213))</f>
        <v/>
      </c>
      <c r="I213" s="20">
        <f>IF(OR($E213="",$H213=""),"",$H213-$E213)</f>
        <v/>
      </c>
      <c r="J213" s="17">
        <f>IF(OR($I213="",N($H213)=0),"",$I213/$H213)</f>
        <v/>
      </c>
      <c r="K213" s="17">
        <f>IF(OR($I213="",N($E213)=0),"",$I213/$E213)</f>
        <v/>
      </c>
      <c r="L213" s="17">
        <f>IF($C213="","",IFERROR(INDEX(Rubros!$B$2:$B$31,MATCH($C213,Rubros!$A$2:$A$31,0)),""))</f>
        <v/>
      </c>
      <c r="M213" s="21">
        <f>IF($J213="","",IF($J213&lt;0,"Pierde plata",IF($L213="","Sin objetivo",IF($J213&gt;=$L213,"OK","Bajo objetivo"))))</f>
        <v/>
      </c>
      <c r="N213" s="20">
        <f>IF(OR($E213="",$L213="",N($L213)&gt;=1),"",ROUNDUP($E213/(1-$L213)*IF(Configuración!$C$3="Responsable inscripto",1+IF($D213="",Configuración!$C$4,$D213),1),0))</f>
        <v/>
      </c>
      <c r="O213" s="22">
        <f>IF(OR($I213="",$G213=""),"",$I213*$G213)</f>
        <v/>
      </c>
      <c r="P213" s="22">
        <f>IF(OR($H213="",$G213=""),"",$H213*$G213)</f>
        <v/>
      </c>
    </row>
    <row r="214">
      <c r="A214" s="15" t="n"/>
      <c r="B214" s="15" t="n"/>
      <c r="C214" s="15" t="n"/>
      <c r="D214" s="16" t="n"/>
      <c r="E214" s="19" t="n"/>
      <c r="F214" s="19" t="n"/>
      <c r="G214" s="15" t="n"/>
      <c r="H214" s="20">
        <f>IF($F214="","",IF(Configuración!$C$3="Responsable inscripto",$F214/(1+IF($D214="",Configuración!$C$4,$D214)),$F214))</f>
        <v/>
      </c>
      <c r="I214" s="20">
        <f>IF(OR($E214="",$H214=""),"",$H214-$E214)</f>
        <v/>
      </c>
      <c r="J214" s="17">
        <f>IF(OR($I214="",N($H214)=0),"",$I214/$H214)</f>
        <v/>
      </c>
      <c r="K214" s="17">
        <f>IF(OR($I214="",N($E214)=0),"",$I214/$E214)</f>
        <v/>
      </c>
      <c r="L214" s="17">
        <f>IF($C214="","",IFERROR(INDEX(Rubros!$B$2:$B$31,MATCH($C214,Rubros!$A$2:$A$31,0)),""))</f>
        <v/>
      </c>
      <c r="M214" s="21">
        <f>IF($J214="","",IF($J214&lt;0,"Pierde plata",IF($L214="","Sin objetivo",IF($J214&gt;=$L214,"OK","Bajo objetivo"))))</f>
        <v/>
      </c>
      <c r="N214" s="20">
        <f>IF(OR($E214="",$L214="",N($L214)&gt;=1),"",ROUNDUP($E214/(1-$L214)*IF(Configuración!$C$3="Responsable inscripto",1+IF($D214="",Configuración!$C$4,$D214),1),0))</f>
        <v/>
      </c>
      <c r="O214" s="22">
        <f>IF(OR($I214="",$G214=""),"",$I214*$G214)</f>
        <v/>
      </c>
      <c r="P214" s="22">
        <f>IF(OR($H214="",$G214=""),"",$H214*$G214)</f>
        <v/>
      </c>
    </row>
    <row r="215">
      <c r="A215" s="15" t="n"/>
      <c r="B215" s="15" t="n"/>
      <c r="C215" s="15" t="n"/>
      <c r="D215" s="16" t="n"/>
      <c r="E215" s="19" t="n"/>
      <c r="F215" s="19" t="n"/>
      <c r="G215" s="15" t="n"/>
      <c r="H215" s="20">
        <f>IF($F215="","",IF(Configuración!$C$3="Responsable inscripto",$F215/(1+IF($D215="",Configuración!$C$4,$D215)),$F215))</f>
        <v/>
      </c>
      <c r="I215" s="20">
        <f>IF(OR($E215="",$H215=""),"",$H215-$E215)</f>
        <v/>
      </c>
      <c r="J215" s="17">
        <f>IF(OR($I215="",N($H215)=0),"",$I215/$H215)</f>
        <v/>
      </c>
      <c r="K215" s="17">
        <f>IF(OR($I215="",N($E215)=0),"",$I215/$E215)</f>
        <v/>
      </c>
      <c r="L215" s="17">
        <f>IF($C215="","",IFERROR(INDEX(Rubros!$B$2:$B$31,MATCH($C215,Rubros!$A$2:$A$31,0)),""))</f>
        <v/>
      </c>
      <c r="M215" s="21">
        <f>IF($J215="","",IF($J215&lt;0,"Pierde plata",IF($L215="","Sin objetivo",IF($J215&gt;=$L215,"OK","Bajo objetivo"))))</f>
        <v/>
      </c>
      <c r="N215" s="20">
        <f>IF(OR($E215="",$L215="",N($L215)&gt;=1),"",ROUNDUP($E215/(1-$L215)*IF(Configuración!$C$3="Responsable inscripto",1+IF($D215="",Configuración!$C$4,$D215),1),0))</f>
        <v/>
      </c>
      <c r="O215" s="22">
        <f>IF(OR($I215="",$G215=""),"",$I215*$G215)</f>
        <v/>
      </c>
      <c r="P215" s="22">
        <f>IF(OR($H215="",$G215=""),"",$H215*$G215)</f>
        <v/>
      </c>
    </row>
    <row r="216">
      <c r="A216" s="15" t="n"/>
      <c r="B216" s="15" t="n"/>
      <c r="C216" s="15" t="n"/>
      <c r="D216" s="16" t="n"/>
      <c r="E216" s="19" t="n"/>
      <c r="F216" s="19" t="n"/>
      <c r="G216" s="15" t="n"/>
      <c r="H216" s="20">
        <f>IF($F216="","",IF(Configuración!$C$3="Responsable inscripto",$F216/(1+IF($D216="",Configuración!$C$4,$D216)),$F216))</f>
        <v/>
      </c>
      <c r="I216" s="20">
        <f>IF(OR($E216="",$H216=""),"",$H216-$E216)</f>
        <v/>
      </c>
      <c r="J216" s="17">
        <f>IF(OR($I216="",N($H216)=0),"",$I216/$H216)</f>
        <v/>
      </c>
      <c r="K216" s="17">
        <f>IF(OR($I216="",N($E216)=0),"",$I216/$E216)</f>
        <v/>
      </c>
      <c r="L216" s="17">
        <f>IF($C216="","",IFERROR(INDEX(Rubros!$B$2:$B$31,MATCH($C216,Rubros!$A$2:$A$31,0)),""))</f>
        <v/>
      </c>
      <c r="M216" s="21">
        <f>IF($J216="","",IF($J216&lt;0,"Pierde plata",IF($L216="","Sin objetivo",IF($J216&gt;=$L216,"OK","Bajo objetivo"))))</f>
        <v/>
      </c>
      <c r="N216" s="20">
        <f>IF(OR($E216="",$L216="",N($L216)&gt;=1),"",ROUNDUP($E216/(1-$L216)*IF(Configuración!$C$3="Responsable inscripto",1+IF($D216="",Configuración!$C$4,$D216),1),0))</f>
        <v/>
      </c>
      <c r="O216" s="22">
        <f>IF(OR($I216="",$G216=""),"",$I216*$G216)</f>
        <v/>
      </c>
      <c r="P216" s="22">
        <f>IF(OR($H216="",$G216=""),"",$H216*$G216)</f>
        <v/>
      </c>
    </row>
    <row r="217">
      <c r="A217" s="15" t="n"/>
      <c r="B217" s="15" t="n"/>
      <c r="C217" s="15" t="n"/>
      <c r="D217" s="16" t="n"/>
      <c r="E217" s="19" t="n"/>
      <c r="F217" s="19" t="n"/>
      <c r="G217" s="15" t="n"/>
      <c r="H217" s="20">
        <f>IF($F217="","",IF(Configuración!$C$3="Responsable inscripto",$F217/(1+IF($D217="",Configuración!$C$4,$D217)),$F217))</f>
        <v/>
      </c>
      <c r="I217" s="20">
        <f>IF(OR($E217="",$H217=""),"",$H217-$E217)</f>
        <v/>
      </c>
      <c r="J217" s="17">
        <f>IF(OR($I217="",N($H217)=0),"",$I217/$H217)</f>
        <v/>
      </c>
      <c r="K217" s="17">
        <f>IF(OR($I217="",N($E217)=0),"",$I217/$E217)</f>
        <v/>
      </c>
      <c r="L217" s="17">
        <f>IF($C217="","",IFERROR(INDEX(Rubros!$B$2:$B$31,MATCH($C217,Rubros!$A$2:$A$31,0)),""))</f>
        <v/>
      </c>
      <c r="M217" s="21">
        <f>IF($J217="","",IF($J217&lt;0,"Pierde plata",IF($L217="","Sin objetivo",IF($J217&gt;=$L217,"OK","Bajo objetivo"))))</f>
        <v/>
      </c>
      <c r="N217" s="20">
        <f>IF(OR($E217="",$L217="",N($L217)&gt;=1),"",ROUNDUP($E217/(1-$L217)*IF(Configuración!$C$3="Responsable inscripto",1+IF($D217="",Configuración!$C$4,$D217),1),0))</f>
        <v/>
      </c>
      <c r="O217" s="22">
        <f>IF(OR($I217="",$G217=""),"",$I217*$G217)</f>
        <v/>
      </c>
      <c r="P217" s="22">
        <f>IF(OR($H217="",$G217=""),"",$H217*$G217)</f>
        <v/>
      </c>
    </row>
    <row r="218">
      <c r="A218" s="15" t="n"/>
      <c r="B218" s="15" t="n"/>
      <c r="C218" s="15" t="n"/>
      <c r="D218" s="16" t="n"/>
      <c r="E218" s="19" t="n"/>
      <c r="F218" s="19" t="n"/>
      <c r="G218" s="15" t="n"/>
      <c r="H218" s="20">
        <f>IF($F218="","",IF(Configuración!$C$3="Responsable inscripto",$F218/(1+IF($D218="",Configuración!$C$4,$D218)),$F218))</f>
        <v/>
      </c>
      <c r="I218" s="20">
        <f>IF(OR($E218="",$H218=""),"",$H218-$E218)</f>
        <v/>
      </c>
      <c r="J218" s="17">
        <f>IF(OR($I218="",N($H218)=0),"",$I218/$H218)</f>
        <v/>
      </c>
      <c r="K218" s="17">
        <f>IF(OR($I218="",N($E218)=0),"",$I218/$E218)</f>
        <v/>
      </c>
      <c r="L218" s="17">
        <f>IF($C218="","",IFERROR(INDEX(Rubros!$B$2:$B$31,MATCH($C218,Rubros!$A$2:$A$31,0)),""))</f>
        <v/>
      </c>
      <c r="M218" s="21">
        <f>IF($J218="","",IF($J218&lt;0,"Pierde plata",IF($L218="","Sin objetivo",IF($J218&gt;=$L218,"OK","Bajo objetivo"))))</f>
        <v/>
      </c>
      <c r="N218" s="20">
        <f>IF(OR($E218="",$L218="",N($L218)&gt;=1),"",ROUNDUP($E218/(1-$L218)*IF(Configuración!$C$3="Responsable inscripto",1+IF($D218="",Configuración!$C$4,$D218),1),0))</f>
        <v/>
      </c>
      <c r="O218" s="22">
        <f>IF(OR($I218="",$G218=""),"",$I218*$G218)</f>
        <v/>
      </c>
      <c r="P218" s="22">
        <f>IF(OR($H218="",$G218=""),"",$H218*$G218)</f>
        <v/>
      </c>
    </row>
    <row r="219">
      <c r="A219" s="15" t="n"/>
      <c r="B219" s="15" t="n"/>
      <c r="C219" s="15" t="n"/>
      <c r="D219" s="16" t="n"/>
      <c r="E219" s="19" t="n"/>
      <c r="F219" s="19" t="n"/>
      <c r="G219" s="15" t="n"/>
      <c r="H219" s="20">
        <f>IF($F219="","",IF(Configuración!$C$3="Responsable inscripto",$F219/(1+IF($D219="",Configuración!$C$4,$D219)),$F219))</f>
        <v/>
      </c>
      <c r="I219" s="20">
        <f>IF(OR($E219="",$H219=""),"",$H219-$E219)</f>
        <v/>
      </c>
      <c r="J219" s="17">
        <f>IF(OR($I219="",N($H219)=0),"",$I219/$H219)</f>
        <v/>
      </c>
      <c r="K219" s="17">
        <f>IF(OR($I219="",N($E219)=0),"",$I219/$E219)</f>
        <v/>
      </c>
      <c r="L219" s="17">
        <f>IF($C219="","",IFERROR(INDEX(Rubros!$B$2:$B$31,MATCH($C219,Rubros!$A$2:$A$31,0)),""))</f>
        <v/>
      </c>
      <c r="M219" s="21">
        <f>IF($J219="","",IF($J219&lt;0,"Pierde plata",IF($L219="","Sin objetivo",IF($J219&gt;=$L219,"OK","Bajo objetivo"))))</f>
        <v/>
      </c>
      <c r="N219" s="20">
        <f>IF(OR($E219="",$L219="",N($L219)&gt;=1),"",ROUNDUP($E219/(1-$L219)*IF(Configuración!$C$3="Responsable inscripto",1+IF($D219="",Configuración!$C$4,$D219),1),0))</f>
        <v/>
      </c>
      <c r="O219" s="22">
        <f>IF(OR($I219="",$G219=""),"",$I219*$G219)</f>
        <v/>
      </c>
      <c r="P219" s="22">
        <f>IF(OR($H219="",$G219=""),"",$H219*$G219)</f>
        <v/>
      </c>
    </row>
    <row r="220">
      <c r="A220" s="15" t="n"/>
      <c r="B220" s="15" t="n"/>
      <c r="C220" s="15" t="n"/>
      <c r="D220" s="16" t="n"/>
      <c r="E220" s="19" t="n"/>
      <c r="F220" s="19" t="n"/>
      <c r="G220" s="15" t="n"/>
      <c r="H220" s="20">
        <f>IF($F220="","",IF(Configuración!$C$3="Responsable inscripto",$F220/(1+IF($D220="",Configuración!$C$4,$D220)),$F220))</f>
        <v/>
      </c>
      <c r="I220" s="20">
        <f>IF(OR($E220="",$H220=""),"",$H220-$E220)</f>
        <v/>
      </c>
      <c r="J220" s="17">
        <f>IF(OR($I220="",N($H220)=0),"",$I220/$H220)</f>
        <v/>
      </c>
      <c r="K220" s="17">
        <f>IF(OR($I220="",N($E220)=0),"",$I220/$E220)</f>
        <v/>
      </c>
      <c r="L220" s="17">
        <f>IF($C220="","",IFERROR(INDEX(Rubros!$B$2:$B$31,MATCH($C220,Rubros!$A$2:$A$31,0)),""))</f>
        <v/>
      </c>
      <c r="M220" s="21">
        <f>IF($J220="","",IF($J220&lt;0,"Pierde plata",IF($L220="","Sin objetivo",IF($J220&gt;=$L220,"OK","Bajo objetivo"))))</f>
        <v/>
      </c>
      <c r="N220" s="20">
        <f>IF(OR($E220="",$L220="",N($L220)&gt;=1),"",ROUNDUP($E220/(1-$L220)*IF(Configuración!$C$3="Responsable inscripto",1+IF($D220="",Configuración!$C$4,$D220),1),0))</f>
        <v/>
      </c>
      <c r="O220" s="22">
        <f>IF(OR($I220="",$G220=""),"",$I220*$G220)</f>
        <v/>
      </c>
      <c r="P220" s="22">
        <f>IF(OR($H220="",$G220=""),"",$H220*$G220)</f>
        <v/>
      </c>
    </row>
    <row r="221">
      <c r="A221" s="15" t="n"/>
      <c r="B221" s="15" t="n"/>
      <c r="C221" s="15" t="n"/>
      <c r="D221" s="16" t="n"/>
      <c r="E221" s="19" t="n"/>
      <c r="F221" s="19" t="n"/>
      <c r="G221" s="15" t="n"/>
      <c r="H221" s="20">
        <f>IF($F221="","",IF(Configuración!$C$3="Responsable inscripto",$F221/(1+IF($D221="",Configuración!$C$4,$D221)),$F221))</f>
        <v/>
      </c>
      <c r="I221" s="20">
        <f>IF(OR($E221="",$H221=""),"",$H221-$E221)</f>
        <v/>
      </c>
      <c r="J221" s="17">
        <f>IF(OR($I221="",N($H221)=0),"",$I221/$H221)</f>
        <v/>
      </c>
      <c r="K221" s="17">
        <f>IF(OR($I221="",N($E221)=0),"",$I221/$E221)</f>
        <v/>
      </c>
      <c r="L221" s="17">
        <f>IF($C221="","",IFERROR(INDEX(Rubros!$B$2:$B$31,MATCH($C221,Rubros!$A$2:$A$31,0)),""))</f>
        <v/>
      </c>
      <c r="M221" s="21">
        <f>IF($J221="","",IF($J221&lt;0,"Pierde plata",IF($L221="","Sin objetivo",IF($J221&gt;=$L221,"OK","Bajo objetivo"))))</f>
        <v/>
      </c>
      <c r="N221" s="20">
        <f>IF(OR($E221="",$L221="",N($L221)&gt;=1),"",ROUNDUP($E221/(1-$L221)*IF(Configuración!$C$3="Responsable inscripto",1+IF($D221="",Configuración!$C$4,$D221),1),0))</f>
        <v/>
      </c>
      <c r="O221" s="22">
        <f>IF(OR($I221="",$G221=""),"",$I221*$G221)</f>
        <v/>
      </c>
      <c r="P221" s="22">
        <f>IF(OR($H221="",$G221=""),"",$H221*$G221)</f>
        <v/>
      </c>
    </row>
    <row r="222">
      <c r="A222" s="15" t="n"/>
      <c r="B222" s="15" t="n"/>
      <c r="C222" s="15" t="n"/>
      <c r="D222" s="16" t="n"/>
      <c r="E222" s="19" t="n"/>
      <c r="F222" s="19" t="n"/>
      <c r="G222" s="15" t="n"/>
      <c r="H222" s="20">
        <f>IF($F222="","",IF(Configuración!$C$3="Responsable inscripto",$F222/(1+IF($D222="",Configuración!$C$4,$D222)),$F222))</f>
        <v/>
      </c>
      <c r="I222" s="20">
        <f>IF(OR($E222="",$H222=""),"",$H222-$E222)</f>
        <v/>
      </c>
      <c r="J222" s="17">
        <f>IF(OR($I222="",N($H222)=0),"",$I222/$H222)</f>
        <v/>
      </c>
      <c r="K222" s="17">
        <f>IF(OR($I222="",N($E222)=0),"",$I222/$E222)</f>
        <v/>
      </c>
      <c r="L222" s="17">
        <f>IF($C222="","",IFERROR(INDEX(Rubros!$B$2:$B$31,MATCH($C222,Rubros!$A$2:$A$31,0)),""))</f>
        <v/>
      </c>
      <c r="M222" s="21">
        <f>IF($J222="","",IF($J222&lt;0,"Pierde plata",IF($L222="","Sin objetivo",IF($J222&gt;=$L222,"OK","Bajo objetivo"))))</f>
        <v/>
      </c>
      <c r="N222" s="20">
        <f>IF(OR($E222="",$L222="",N($L222)&gt;=1),"",ROUNDUP($E222/(1-$L222)*IF(Configuración!$C$3="Responsable inscripto",1+IF($D222="",Configuración!$C$4,$D222),1),0))</f>
        <v/>
      </c>
      <c r="O222" s="22">
        <f>IF(OR($I222="",$G222=""),"",$I222*$G222)</f>
        <v/>
      </c>
      <c r="P222" s="22">
        <f>IF(OR($H222="",$G222=""),"",$H222*$G222)</f>
        <v/>
      </c>
    </row>
    <row r="223">
      <c r="A223" s="15" t="n"/>
      <c r="B223" s="15" t="n"/>
      <c r="C223" s="15" t="n"/>
      <c r="D223" s="16" t="n"/>
      <c r="E223" s="19" t="n"/>
      <c r="F223" s="19" t="n"/>
      <c r="G223" s="15" t="n"/>
      <c r="H223" s="20">
        <f>IF($F223="","",IF(Configuración!$C$3="Responsable inscripto",$F223/(1+IF($D223="",Configuración!$C$4,$D223)),$F223))</f>
        <v/>
      </c>
      <c r="I223" s="20">
        <f>IF(OR($E223="",$H223=""),"",$H223-$E223)</f>
        <v/>
      </c>
      <c r="J223" s="17">
        <f>IF(OR($I223="",N($H223)=0),"",$I223/$H223)</f>
        <v/>
      </c>
      <c r="K223" s="17">
        <f>IF(OR($I223="",N($E223)=0),"",$I223/$E223)</f>
        <v/>
      </c>
      <c r="L223" s="17">
        <f>IF($C223="","",IFERROR(INDEX(Rubros!$B$2:$B$31,MATCH($C223,Rubros!$A$2:$A$31,0)),""))</f>
        <v/>
      </c>
      <c r="M223" s="21">
        <f>IF($J223="","",IF($J223&lt;0,"Pierde plata",IF($L223="","Sin objetivo",IF($J223&gt;=$L223,"OK","Bajo objetivo"))))</f>
        <v/>
      </c>
      <c r="N223" s="20">
        <f>IF(OR($E223="",$L223="",N($L223)&gt;=1),"",ROUNDUP($E223/(1-$L223)*IF(Configuración!$C$3="Responsable inscripto",1+IF($D223="",Configuración!$C$4,$D223),1),0))</f>
        <v/>
      </c>
      <c r="O223" s="22">
        <f>IF(OR($I223="",$G223=""),"",$I223*$G223)</f>
        <v/>
      </c>
      <c r="P223" s="22">
        <f>IF(OR($H223="",$G223=""),"",$H223*$G223)</f>
        <v/>
      </c>
    </row>
    <row r="224">
      <c r="A224" s="15" t="n"/>
      <c r="B224" s="15" t="n"/>
      <c r="C224" s="15" t="n"/>
      <c r="D224" s="16" t="n"/>
      <c r="E224" s="19" t="n"/>
      <c r="F224" s="19" t="n"/>
      <c r="G224" s="15" t="n"/>
      <c r="H224" s="20">
        <f>IF($F224="","",IF(Configuración!$C$3="Responsable inscripto",$F224/(1+IF($D224="",Configuración!$C$4,$D224)),$F224))</f>
        <v/>
      </c>
      <c r="I224" s="20">
        <f>IF(OR($E224="",$H224=""),"",$H224-$E224)</f>
        <v/>
      </c>
      <c r="J224" s="17">
        <f>IF(OR($I224="",N($H224)=0),"",$I224/$H224)</f>
        <v/>
      </c>
      <c r="K224" s="17">
        <f>IF(OR($I224="",N($E224)=0),"",$I224/$E224)</f>
        <v/>
      </c>
      <c r="L224" s="17">
        <f>IF($C224="","",IFERROR(INDEX(Rubros!$B$2:$B$31,MATCH($C224,Rubros!$A$2:$A$31,0)),""))</f>
        <v/>
      </c>
      <c r="M224" s="21">
        <f>IF($J224="","",IF($J224&lt;0,"Pierde plata",IF($L224="","Sin objetivo",IF($J224&gt;=$L224,"OK","Bajo objetivo"))))</f>
        <v/>
      </c>
      <c r="N224" s="20">
        <f>IF(OR($E224="",$L224="",N($L224)&gt;=1),"",ROUNDUP($E224/(1-$L224)*IF(Configuración!$C$3="Responsable inscripto",1+IF($D224="",Configuración!$C$4,$D224),1),0))</f>
        <v/>
      </c>
      <c r="O224" s="22">
        <f>IF(OR($I224="",$G224=""),"",$I224*$G224)</f>
        <v/>
      </c>
      <c r="P224" s="22">
        <f>IF(OR($H224="",$G224=""),"",$H224*$G224)</f>
        <v/>
      </c>
    </row>
    <row r="225">
      <c r="A225" s="15" t="n"/>
      <c r="B225" s="15" t="n"/>
      <c r="C225" s="15" t="n"/>
      <c r="D225" s="16" t="n"/>
      <c r="E225" s="19" t="n"/>
      <c r="F225" s="19" t="n"/>
      <c r="G225" s="15" t="n"/>
      <c r="H225" s="20">
        <f>IF($F225="","",IF(Configuración!$C$3="Responsable inscripto",$F225/(1+IF($D225="",Configuración!$C$4,$D225)),$F225))</f>
        <v/>
      </c>
      <c r="I225" s="20">
        <f>IF(OR($E225="",$H225=""),"",$H225-$E225)</f>
        <v/>
      </c>
      <c r="J225" s="17">
        <f>IF(OR($I225="",N($H225)=0),"",$I225/$H225)</f>
        <v/>
      </c>
      <c r="K225" s="17">
        <f>IF(OR($I225="",N($E225)=0),"",$I225/$E225)</f>
        <v/>
      </c>
      <c r="L225" s="17">
        <f>IF($C225="","",IFERROR(INDEX(Rubros!$B$2:$B$31,MATCH($C225,Rubros!$A$2:$A$31,0)),""))</f>
        <v/>
      </c>
      <c r="M225" s="21">
        <f>IF($J225="","",IF($J225&lt;0,"Pierde plata",IF($L225="","Sin objetivo",IF($J225&gt;=$L225,"OK","Bajo objetivo"))))</f>
        <v/>
      </c>
      <c r="N225" s="20">
        <f>IF(OR($E225="",$L225="",N($L225)&gt;=1),"",ROUNDUP($E225/(1-$L225)*IF(Configuración!$C$3="Responsable inscripto",1+IF($D225="",Configuración!$C$4,$D225),1),0))</f>
        <v/>
      </c>
      <c r="O225" s="22">
        <f>IF(OR($I225="",$G225=""),"",$I225*$G225)</f>
        <v/>
      </c>
      <c r="P225" s="22">
        <f>IF(OR($H225="",$G225=""),"",$H225*$G225)</f>
        <v/>
      </c>
    </row>
    <row r="226">
      <c r="A226" s="15" t="n"/>
      <c r="B226" s="15" t="n"/>
      <c r="C226" s="15" t="n"/>
      <c r="D226" s="16" t="n"/>
      <c r="E226" s="19" t="n"/>
      <c r="F226" s="19" t="n"/>
      <c r="G226" s="15" t="n"/>
      <c r="H226" s="20">
        <f>IF($F226="","",IF(Configuración!$C$3="Responsable inscripto",$F226/(1+IF($D226="",Configuración!$C$4,$D226)),$F226))</f>
        <v/>
      </c>
      <c r="I226" s="20">
        <f>IF(OR($E226="",$H226=""),"",$H226-$E226)</f>
        <v/>
      </c>
      <c r="J226" s="17">
        <f>IF(OR($I226="",N($H226)=0),"",$I226/$H226)</f>
        <v/>
      </c>
      <c r="K226" s="17">
        <f>IF(OR($I226="",N($E226)=0),"",$I226/$E226)</f>
        <v/>
      </c>
      <c r="L226" s="17">
        <f>IF($C226="","",IFERROR(INDEX(Rubros!$B$2:$B$31,MATCH($C226,Rubros!$A$2:$A$31,0)),""))</f>
        <v/>
      </c>
      <c r="M226" s="21">
        <f>IF($J226="","",IF($J226&lt;0,"Pierde plata",IF($L226="","Sin objetivo",IF($J226&gt;=$L226,"OK","Bajo objetivo"))))</f>
        <v/>
      </c>
      <c r="N226" s="20">
        <f>IF(OR($E226="",$L226="",N($L226)&gt;=1),"",ROUNDUP($E226/(1-$L226)*IF(Configuración!$C$3="Responsable inscripto",1+IF($D226="",Configuración!$C$4,$D226),1),0))</f>
        <v/>
      </c>
      <c r="O226" s="22">
        <f>IF(OR($I226="",$G226=""),"",$I226*$G226)</f>
        <v/>
      </c>
      <c r="P226" s="22">
        <f>IF(OR($H226="",$G226=""),"",$H226*$G226)</f>
        <v/>
      </c>
    </row>
    <row r="227">
      <c r="A227" s="15" t="n"/>
      <c r="B227" s="15" t="n"/>
      <c r="C227" s="15" t="n"/>
      <c r="D227" s="16" t="n"/>
      <c r="E227" s="19" t="n"/>
      <c r="F227" s="19" t="n"/>
      <c r="G227" s="15" t="n"/>
      <c r="H227" s="20">
        <f>IF($F227="","",IF(Configuración!$C$3="Responsable inscripto",$F227/(1+IF($D227="",Configuración!$C$4,$D227)),$F227))</f>
        <v/>
      </c>
      <c r="I227" s="20">
        <f>IF(OR($E227="",$H227=""),"",$H227-$E227)</f>
        <v/>
      </c>
      <c r="J227" s="17">
        <f>IF(OR($I227="",N($H227)=0),"",$I227/$H227)</f>
        <v/>
      </c>
      <c r="K227" s="17">
        <f>IF(OR($I227="",N($E227)=0),"",$I227/$E227)</f>
        <v/>
      </c>
      <c r="L227" s="17">
        <f>IF($C227="","",IFERROR(INDEX(Rubros!$B$2:$B$31,MATCH($C227,Rubros!$A$2:$A$31,0)),""))</f>
        <v/>
      </c>
      <c r="M227" s="21">
        <f>IF($J227="","",IF($J227&lt;0,"Pierde plata",IF($L227="","Sin objetivo",IF($J227&gt;=$L227,"OK","Bajo objetivo"))))</f>
        <v/>
      </c>
      <c r="N227" s="20">
        <f>IF(OR($E227="",$L227="",N($L227)&gt;=1),"",ROUNDUP($E227/(1-$L227)*IF(Configuración!$C$3="Responsable inscripto",1+IF($D227="",Configuración!$C$4,$D227),1),0))</f>
        <v/>
      </c>
      <c r="O227" s="22">
        <f>IF(OR($I227="",$G227=""),"",$I227*$G227)</f>
        <v/>
      </c>
      <c r="P227" s="22">
        <f>IF(OR($H227="",$G227=""),"",$H227*$G227)</f>
        <v/>
      </c>
    </row>
    <row r="228">
      <c r="A228" s="15" t="n"/>
      <c r="B228" s="15" t="n"/>
      <c r="C228" s="15" t="n"/>
      <c r="D228" s="16" t="n"/>
      <c r="E228" s="19" t="n"/>
      <c r="F228" s="19" t="n"/>
      <c r="G228" s="15" t="n"/>
      <c r="H228" s="20">
        <f>IF($F228="","",IF(Configuración!$C$3="Responsable inscripto",$F228/(1+IF($D228="",Configuración!$C$4,$D228)),$F228))</f>
        <v/>
      </c>
      <c r="I228" s="20">
        <f>IF(OR($E228="",$H228=""),"",$H228-$E228)</f>
        <v/>
      </c>
      <c r="J228" s="17">
        <f>IF(OR($I228="",N($H228)=0),"",$I228/$H228)</f>
        <v/>
      </c>
      <c r="K228" s="17">
        <f>IF(OR($I228="",N($E228)=0),"",$I228/$E228)</f>
        <v/>
      </c>
      <c r="L228" s="17">
        <f>IF($C228="","",IFERROR(INDEX(Rubros!$B$2:$B$31,MATCH($C228,Rubros!$A$2:$A$31,0)),""))</f>
        <v/>
      </c>
      <c r="M228" s="21">
        <f>IF($J228="","",IF($J228&lt;0,"Pierde plata",IF($L228="","Sin objetivo",IF($J228&gt;=$L228,"OK","Bajo objetivo"))))</f>
        <v/>
      </c>
      <c r="N228" s="20">
        <f>IF(OR($E228="",$L228="",N($L228)&gt;=1),"",ROUNDUP($E228/(1-$L228)*IF(Configuración!$C$3="Responsable inscripto",1+IF($D228="",Configuración!$C$4,$D228),1),0))</f>
        <v/>
      </c>
      <c r="O228" s="22">
        <f>IF(OR($I228="",$G228=""),"",$I228*$G228)</f>
        <v/>
      </c>
      <c r="P228" s="22">
        <f>IF(OR($H228="",$G228=""),"",$H228*$G228)</f>
        <v/>
      </c>
    </row>
    <row r="229">
      <c r="A229" s="15" t="n"/>
      <c r="B229" s="15" t="n"/>
      <c r="C229" s="15" t="n"/>
      <c r="D229" s="16" t="n"/>
      <c r="E229" s="19" t="n"/>
      <c r="F229" s="19" t="n"/>
      <c r="G229" s="15" t="n"/>
      <c r="H229" s="20">
        <f>IF($F229="","",IF(Configuración!$C$3="Responsable inscripto",$F229/(1+IF($D229="",Configuración!$C$4,$D229)),$F229))</f>
        <v/>
      </c>
      <c r="I229" s="20">
        <f>IF(OR($E229="",$H229=""),"",$H229-$E229)</f>
        <v/>
      </c>
      <c r="J229" s="17">
        <f>IF(OR($I229="",N($H229)=0),"",$I229/$H229)</f>
        <v/>
      </c>
      <c r="K229" s="17">
        <f>IF(OR($I229="",N($E229)=0),"",$I229/$E229)</f>
        <v/>
      </c>
      <c r="L229" s="17">
        <f>IF($C229="","",IFERROR(INDEX(Rubros!$B$2:$B$31,MATCH($C229,Rubros!$A$2:$A$31,0)),""))</f>
        <v/>
      </c>
      <c r="M229" s="21">
        <f>IF($J229="","",IF($J229&lt;0,"Pierde plata",IF($L229="","Sin objetivo",IF($J229&gt;=$L229,"OK","Bajo objetivo"))))</f>
        <v/>
      </c>
      <c r="N229" s="20">
        <f>IF(OR($E229="",$L229="",N($L229)&gt;=1),"",ROUNDUP($E229/(1-$L229)*IF(Configuración!$C$3="Responsable inscripto",1+IF($D229="",Configuración!$C$4,$D229),1),0))</f>
        <v/>
      </c>
      <c r="O229" s="22">
        <f>IF(OR($I229="",$G229=""),"",$I229*$G229)</f>
        <v/>
      </c>
      <c r="P229" s="22">
        <f>IF(OR($H229="",$G229=""),"",$H229*$G229)</f>
        <v/>
      </c>
    </row>
    <row r="230">
      <c r="A230" s="15" t="n"/>
      <c r="B230" s="15" t="n"/>
      <c r="C230" s="15" t="n"/>
      <c r="D230" s="16" t="n"/>
      <c r="E230" s="19" t="n"/>
      <c r="F230" s="19" t="n"/>
      <c r="G230" s="15" t="n"/>
      <c r="H230" s="20">
        <f>IF($F230="","",IF(Configuración!$C$3="Responsable inscripto",$F230/(1+IF($D230="",Configuración!$C$4,$D230)),$F230))</f>
        <v/>
      </c>
      <c r="I230" s="20">
        <f>IF(OR($E230="",$H230=""),"",$H230-$E230)</f>
        <v/>
      </c>
      <c r="J230" s="17">
        <f>IF(OR($I230="",N($H230)=0),"",$I230/$H230)</f>
        <v/>
      </c>
      <c r="K230" s="17">
        <f>IF(OR($I230="",N($E230)=0),"",$I230/$E230)</f>
        <v/>
      </c>
      <c r="L230" s="17">
        <f>IF($C230="","",IFERROR(INDEX(Rubros!$B$2:$B$31,MATCH($C230,Rubros!$A$2:$A$31,0)),""))</f>
        <v/>
      </c>
      <c r="M230" s="21">
        <f>IF($J230="","",IF($J230&lt;0,"Pierde plata",IF($L230="","Sin objetivo",IF($J230&gt;=$L230,"OK","Bajo objetivo"))))</f>
        <v/>
      </c>
      <c r="N230" s="20">
        <f>IF(OR($E230="",$L230="",N($L230)&gt;=1),"",ROUNDUP($E230/(1-$L230)*IF(Configuración!$C$3="Responsable inscripto",1+IF($D230="",Configuración!$C$4,$D230),1),0))</f>
        <v/>
      </c>
      <c r="O230" s="22">
        <f>IF(OR($I230="",$G230=""),"",$I230*$G230)</f>
        <v/>
      </c>
      <c r="P230" s="22">
        <f>IF(OR($H230="",$G230=""),"",$H230*$G230)</f>
        <v/>
      </c>
    </row>
    <row r="231">
      <c r="A231" s="15" t="n"/>
      <c r="B231" s="15" t="n"/>
      <c r="C231" s="15" t="n"/>
      <c r="D231" s="16" t="n"/>
      <c r="E231" s="19" t="n"/>
      <c r="F231" s="19" t="n"/>
      <c r="G231" s="15" t="n"/>
      <c r="H231" s="20">
        <f>IF($F231="","",IF(Configuración!$C$3="Responsable inscripto",$F231/(1+IF($D231="",Configuración!$C$4,$D231)),$F231))</f>
        <v/>
      </c>
      <c r="I231" s="20">
        <f>IF(OR($E231="",$H231=""),"",$H231-$E231)</f>
        <v/>
      </c>
      <c r="J231" s="17">
        <f>IF(OR($I231="",N($H231)=0),"",$I231/$H231)</f>
        <v/>
      </c>
      <c r="K231" s="17">
        <f>IF(OR($I231="",N($E231)=0),"",$I231/$E231)</f>
        <v/>
      </c>
      <c r="L231" s="17">
        <f>IF($C231="","",IFERROR(INDEX(Rubros!$B$2:$B$31,MATCH($C231,Rubros!$A$2:$A$31,0)),""))</f>
        <v/>
      </c>
      <c r="M231" s="21">
        <f>IF($J231="","",IF($J231&lt;0,"Pierde plata",IF($L231="","Sin objetivo",IF($J231&gt;=$L231,"OK","Bajo objetivo"))))</f>
        <v/>
      </c>
      <c r="N231" s="20">
        <f>IF(OR($E231="",$L231="",N($L231)&gt;=1),"",ROUNDUP($E231/(1-$L231)*IF(Configuración!$C$3="Responsable inscripto",1+IF($D231="",Configuración!$C$4,$D231),1),0))</f>
        <v/>
      </c>
      <c r="O231" s="22">
        <f>IF(OR($I231="",$G231=""),"",$I231*$G231)</f>
        <v/>
      </c>
      <c r="P231" s="22">
        <f>IF(OR($H231="",$G231=""),"",$H231*$G231)</f>
        <v/>
      </c>
    </row>
    <row r="232">
      <c r="A232" s="15" t="n"/>
      <c r="B232" s="15" t="n"/>
      <c r="C232" s="15" t="n"/>
      <c r="D232" s="16" t="n"/>
      <c r="E232" s="19" t="n"/>
      <c r="F232" s="19" t="n"/>
      <c r="G232" s="15" t="n"/>
      <c r="H232" s="20">
        <f>IF($F232="","",IF(Configuración!$C$3="Responsable inscripto",$F232/(1+IF($D232="",Configuración!$C$4,$D232)),$F232))</f>
        <v/>
      </c>
      <c r="I232" s="20">
        <f>IF(OR($E232="",$H232=""),"",$H232-$E232)</f>
        <v/>
      </c>
      <c r="J232" s="17">
        <f>IF(OR($I232="",N($H232)=0),"",$I232/$H232)</f>
        <v/>
      </c>
      <c r="K232" s="17">
        <f>IF(OR($I232="",N($E232)=0),"",$I232/$E232)</f>
        <v/>
      </c>
      <c r="L232" s="17">
        <f>IF($C232="","",IFERROR(INDEX(Rubros!$B$2:$B$31,MATCH($C232,Rubros!$A$2:$A$31,0)),""))</f>
        <v/>
      </c>
      <c r="M232" s="21">
        <f>IF($J232="","",IF($J232&lt;0,"Pierde plata",IF($L232="","Sin objetivo",IF($J232&gt;=$L232,"OK","Bajo objetivo"))))</f>
        <v/>
      </c>
      <c r="N232" s="20">
        <f>IF(OR($E232="",$L232="",N($L232)&gt;=1),"",ROUNDUP($E232/(1-$L232)*IF(Configuración!$C$3="Responsable inscripto",1+IF($D232="",Configuración!$C$4,$D232),1),0))</f>
        <v/>
      </c>
      <c r="O232" s="22">
        <f>IF(OR($I232="",$G232=""),"",$I232*$G232)</f>
        <v/>
      </c>
      <c r="P232" s="22">
        <f>IF(OR($H232="",$G232=""),"",$H232*$G232)</f>
        <v/>
      </c>
    </row>
    <row r="233">
      <c r="A233" s="15" t="n"/>
      <c r="B233" s="15" t="n"/>
      <c r="C233" s="15" t="n"/>
      <c r="D233" s="16" t="n"/>
      <c r="E233" s="19" t="n"/>
      <c r="F233" s="19" t="n"/>
      <c r="G233" s="15" t="n"/>
      <c r="H233" s="20">
        <f>IF($F233="","",IF(Configuración!$C$3="Responsable inscripto",$F233/(1+IF($D233="",Configuración!$C$4,$D233)),$F233))</f>
        <v/>
      </c>
      <c r="I233" s="20">
        <f>IF(OR($E233="",$H233=""),"",$H233-$E233)</f>
        <v/>
      </c>
      <c r="J233" s="17">
        <f>IF(OR($I233="",N($H233)=0),"",$I233/$H233)</f>
        <v/>
      </c>
      <c r="K233" s="17">
        <f>IF(OR($I233="",N($E233)=0),"",$I233/$E233)</f>
        <v/>
      </c>
      <c r="L233" s="17">
        <f>IF($C233="","",IFERROR(INDEX(Rubros!$B$2:$B$31,MATCH($C233,Rubros!$A$2:$A$31,0)),""))</f>
        <v/>
      </c>
      <c r="M233" s="21">
        <f>IF($J233="","",IF($J233&lt;0,"Pierde plata",IF($L233="","Sin objetivo",IF($J233&gt;=$L233,"OK","Bajo objetivo"))))</f>
        <v/>
      </c>
      <c r="N233" s="20">
        <f>IF(OR($E233="",$L233="",N($L233)&gt;=1),"",ROUNDUP($E233/(1-$L233)*IF(Configuración!$C$3="Responsable inscripto",1+IF($D233="",Configuración!$C$4,$D233),1),0))</f>
        <v/>
      </c>
      <c r="O233" s="22">
        <f>IF(OR($I233="",$G233=""),"",$I233*$G233)</f>
        <v/>
      </c>
      <c r="P233" s="22">
        <f>IF(OR($H233="",$G233=""),"",$H233*$G233)</f>
        <v/>
      </c>
    </row>
    <row r="234">
      <c r="A234" s="15" t="n"/>
      <c r="B234" s="15" t="n"/>
      <c r="C234" s="15" t="n"/>
      <c r="D234" s="16" t="n"/>
      <c r="E234" s="19" t="n"/>
      <c r="F234" s="19" t="n"/>
      <c r="G234" s="15" t="n"/>
      <c r="H234" s="20">
        <f>IF($F234="","",IF(Configuración!$C$3="Responsable inscripto",$F234/(1+IF($D234="",Configuración!$C$4,$D234)),$F234))</f>
        <v/>
      </c>
      <c r="I234" s="20">
        <f>IF(OR($E234="",$H234=""),"",$H234-$E234)</f>
        <v/>
      </c>
      <c r="J234" s="17">
        <f>IF(OR($I234="",N($H234)=0),"",$I234/$H234)</f>
        <v/>
      </c>
      <c r="K234" s="17">
        <f>IF(OR($I234="",N($E234)=0),"",$I234/$E234)</f>
        <v/>
      </c>
      <c r="L234" s="17">
        <f>IF($C234="","",IFERROR(INDEX(Rubros!$B$2:$B$31,MATCH($C234,Rubros!$A$2:$A$31,0)),""))</f>
        <v/>
      </c>
      <c r="M234" s="21">
        <f>IF($J234="","",IF($J234&lt;0,"Pierde plata",IF($L234="","Sin objetivo",IF($J234&gt;=$L234,"OK","Bajo objetivo"))))</f>
        <v/>
      </c>
      <c r="N234" s="20">
        <f>IF(OR($E234="",$L234="",N($L234)&gt;=1),"",ROUNDUP($E234/(1-$L234)*IF(Configuración!$C$3="Responsable inscripto",1+IF($D234="",Configuración!$C$4,$D234),1),0))</f>
        <v/>
      </c>
      <c r="O234" s="22">
        <f>IF(OR($I234="",$G234=""),"",$I234*$G234)</f>
        <v/>
      </c>
      <c r="P234" s="22">
        <f>IF(OR($H234="",$G234=""),"",$H234*$G234)</f>
        <v/>
      </c>
    </row>
    <row r="235">
      <c r="A235" s="15" t="n"/>
      <c r="B235" s="15" t="n"/>
      <c r="C235" s="15" t="n"/>
      <c r="D235" s="16" t="n"/>
      <c r="E235" s="19" t="n"/>
      <c r="F235" s="19" t="n"/>
      <c r="G235" s="15" t="n"/>
      <c r="H235" s="20">
        <f>IF($F235="","",IF(Configuración!$C$3="Responsable inscripto",$F235/(1+IF($D235="",Configuración!$C$4,$D235)),$F235))</f>
        <v/>
      </c>
      <c r="I235" s="20">
        <f>IF(OR($E235="",$H235=""),"",$H235-$E235)</f>
        <v/>
      </c>
      <c r="J235" s="17">
        <f>IF(OR($I235="",N($H235)=0),"",$I235/$H235)</f>
        <v/>
      </c>
      <c r="K235" s="17">
        <f>IF(OR($I235="",N($E235)=0),"",$I235/$E235)</f>
        <v/>
      </c>
      <c r="L235" s="17">
        <f>IF($C235="","",IFERROR(INDEX(Rubros!$B$2:$B$31,MATCH($C235,Rubros!$A$2:$A$31,0)),""))</f>
        <v/>
      </c>
      <c r="M235" s="21">
        <f>IF($J235="","",IF($J235&lt;0,"Pierde plata",IF($L235="","Sin objetivo",IF($J235&gt;=$L235,"OK","Bajo objetivo"))))</f>
        <v/>
      </c>
      <c r="N235" s="20">
        <f>IF(OR($E235="",$L235="",N($L235)&gt;=1),"",ROUNDUP($E235/(1-$L235)*IF(Configuración!$C$3="Responsable inscripto",1+IF($D235="",Configuración!$C$4,$D235),1),0))</f>
        <v/>
      </c>
      <c r="O235" s="22">
        <f>IF(OR($I235="",$G235=""),"",$I235*$G235)</f>
        <v/>
      </c>
      <c r="P235" s="22">
        <f>IF(OR($H235="",$G235=""),"",$H235*$G235)</f>
        <v/>
      </c>
    </row>
    <row r="236">
      <c r="A236" s="15" t="n"/>
      <c r="B236" s="15" t="n"/>
      <c r="C236" s="15" t="n"/>
      <c r="D236" s="16" t="n"/>
      <c r="E236" s="19" t="n"/>
      <c r="F236" s="19" t="n"/>
      <c r="G236" s="15" t="n"/>
      <c r="H236" s="20">
        <f>IF($F236="","",IF(Configuración!$C$3="Responsable inscripto",$F236/(1+IF($D236="",Configuración!$C$4,$D236)),$F236))</f>
        <v/>
      </c>
      <c r="I236" s="20">
        <f>IF(OR($E236="",$H236=""),"",$H236-$E236)</f>
        <v/>
      </c>
      <c r="J236" s="17">
        <f>IF(OR($I236="",N($H236)=0),"",$I236/$H236)</f>
        <v/>
      </c>
      <c r="K236" s="17">
        <f>IF(OR($I236="",N($E236)=0),"",$I236/$E236)</f>
        <v/>
      </c>
      <c r="L236" s="17">
        <f>IF($C236="","",IFERROR(INDEX(Rubros!$B$2:$B$31,MATCH($C236,Rubros!$A$2:$A$31,0)),""))</f>
        <v/>
      </c>
      <c r="M236" s="21">
        <f>IF($J236="","",IF($J236&lt;0,"Pierde plata",IF($L236="","Sin objetivo",IF($J236&gt;=$L236,"OK","Bajo objetivo"))))</f>
        <v/>
      </c>
      <c r="N236" s="20">
        <f>IF(OR($E236="",$L236="",N($L236)&gt;=1),"",ROUNDUP($E236/(1-$L236)*IF(Configuración!$C$3="Responsable inscripto",1+IF($D236="",Configuración!$C$4,$D236),1),0))</f>
        <v/>
      </c>
      <c r="O236" s="22">
        <f>IF(OR($I236="",$G236=""),"",$I236*$G236)</f>
        <v/>
      </c>
      <c r="P236" s="22">
        <f>IF(OR($H236="",$G236=""),"",$H236*$G236)</f>
        <v/>
      </c>
    </row>
    <row r="237">
      <c r="A237" s="15" t="n"/>
      <c r="B237" s="15" t="n"/>
      <c r="C237" s="15" t="n"/>
      <c r="D237" s="16" t="n"/>
      <c r="E237" s="19" t="n"/>
      <c r="F237" s="19" t="n"/>
      <c r="G237" s="15" t="n"/>
      <c r="H237" s="20">
        <f>IF($F237="","",IF(Configuración!$C$3="Responsable inscripto",$F237/(1+IF($D237="",Configuración!$C$4,$D237)),$F237))</f>
        <v/>
      </c>
      <c r="I237" s="20">
        <f>IF(OR($E237="",$H237=""),"",$H237-$E237)</f>
        <v/>
      </c>
      <c r="J237" s="17">
        <f>IF(OR($I237="",N($H237)=0),"",$I237/$H237)</f>
        <v/>
      </c>
      <c r="K237" s="17">
        <f>IF(OR($I237="",N($E237)=0),"",$I237/$E237)</f>
        <v/>
      </c>
      <c r="L237" s="17">
        <f>IF($C237="","",IFERROR(INDEX(Rubros!$B$2:$B$31,MATCH($C237,Rubros!$A$2:$A$31,0)),""))</f>
        <v/>
      </c>
      <c r="M237" s="21">
        <f>IF($J237="","",IF($J237&lt;0,"Pierde plata",IF($L237="","Sin objetivo",IF($J237&gt;=$L237,"OK","Bajo objetivo"))))</f>
        <v/>
      </c>
      <c r="N237" s="20">
        <f>IF(OR($E237="",$L237="",N($L237)&gt;=1),"",ROUNDUP($E237/(1-$L237)*IF(Configuración!$C$3="Responsable inscripto",1+IF($D237="",Configuración!$C$4,$D237),1),0))</f>
        <v/>
      </c>
      <c r="O237" s="22">
        <f>IF(OR($I237="",$G237=""),"",$I237*$G237)</f>
        <v/>
      </c>
      <c r="P237" s="22">
        <f>IF(OR($H237="",$G237=""),"",$H237*$G237)</f>
        <v/>
      </c>
    </row>
    <row r="238">
      <c r="A238" s="15" t="n"/>
      <c r="B238" s="15" t="n"/>
      <c r="C238" s="15" t="n"/>
      <c r="D238" s="16" t="n"/>
      <c r="E238" s="19" t="n"/>
      <c r="F238" s="19" t="n"/>
      <c r="G238" s="15" t="n"/>
      <c r="H238" s="20">
        <f>IF($F238="","",IF(Configuración!$C$3="Responsable inscripto",$F238/(1+IF($D238="",Configuración!$C$4,$D238)),$F238))</f>
        <v/>
      </c>
      <c r="I238" s="20">
        <f>IF(OR($E238="",$H238=""),"",$H238-$E238)</f>
        <v/>
      </c>
      <c r="J238" s="17">
        <f>IF(OR($I238="",N($H238)=0),"",$I238/$H238)</f>
        <v/>
      </c>
      <c r="K238" s="17">
        <f>IF(OR($I238="",N($E238)=0),"",$I238/$E238)</f>
        <v/>
      </c>
      <c r="L238" s="17">
        <f>IF($C238="","",IFERROR(INDEX(Rubros!$B$2:$B$31,MATCH($C238,Rubros!$A$2:$A$31,0)),""))</f>
        <v/>
      </c>
      <c r="M238" s="21">
        <f>IF($J238="","",IF($J238&lt;0,"Pierde plata",IF($L238="","Sin objetivo",IF($J238&gt;=$L238,"OK","Bajo objetivo"))))</f>
        <v/>
      </c>
      <c r="N238" s="20">
        <f>IF(OR($E238="",$L238="",N($L238)&gt;=1),"",ROUNDUP($E238/(1-$L238)*IF(Configuración!$C$3="Responsable inscripto",1+IF($D238="",Configuración!$C$4,$D238),1),0))</f>
        <v/>
      </c>
      <c r="O238" s="22">
        <f>IF(OR($I238="",$G238=""),"",$I238*$G238)</f>
        <v/>
      </c>
      <c r="P238" s="22">
        <f>IF(OR($H238="",$G238=""),"",$H238*$G238)</f>
        <v/>
      </c>
    </row>
    <row r="239">
      <c r="A239" s="15" t="n"/>
      <c r="B239" s="15" t="n"/>
      <c r="C239" s="15" t="n"/>
      <c r="D239" s="16" t="n"/>
      <c r="E239" s="19" t="n"/>
      <c r="F239" s="19" t="n"/>
      <c r="G239" s="15" t="n"/>
      <c r="H239" s="20">
        <f>IF($F239="","",IF(Configuración!$C$3="Responsable inscripto",$F239/(1+IF($D239="",Configuración!$C$4,$D239)),$F239))</f>
        <v/>
      </c>
      <c r="I239" s="20">
        <f>IF(OR($E239="",$H239=""),"",$H239-$E239)</f>
        <v/>
      </c>
      <c r="J239" s="17">
        <f>IF(OR($I239="",N($H239)=0),"",$I239/$H239)</f>
        <v/>
      </c>
      <c r="K239" s="17">
        <f>IF(OR($I239="",N($E239)=0),"",$I239/$E239)</f>
        <v/>
      </c>
      <c r="L239" s="17">
        <f>IF($C239="","",IFERROR(INDEX(Rubros!$B$2:$B$31,MATCH($C239,Rubros!$A$2:$A$31,0)),""))</f>
        <v/>
      </c>
      <c r="M239" s="21">
        <f>IF($J239="","",IF($J239&lt;0,"Pierde plata",IF($L239="","Sin objetivo",IF($J239&gt;=$L239,"OK","Bajo objetivo"))))</f>
        <v/>
      </c>
      <c r="N239" s="20">
        <f>IF(OR($E239="",$L239="",N($L239)&gt;=1),"",ROUNDUP($E239/(1-$L239)*IF(Configuración!$C$3="Responsable inscripto",1+IF($D239="",Configuración!$C$4,$D239),1),0))</f>
        <v/>
      </c>
      <c r="O239" s="22">
        <f>IF(OR($I239="",$G239=""),"",$I239*$G239)</f>
        <v/>
      </c>
      <c r="P239" s="22">
        <f>IF(OR($H239="",$G239=""),"",$H239*$G239)</f>
        <v/>
      </c>
    </row>
    <row r="240">
      <c r="A240" s="15" t="n"/>
      <c r="B240" s="15" t="n"/>
      <c r="C240" s="15" t="n"/>
      <c r="D240" s="16" t="n"/>
      <c r="E240" s="19" t="n"/>
      <c r="F240" s="19" t="n"/>
      <c r="G240" s="15" t="n"/>
      <c r="H240" s="20">
        <f>IF($F240="","",IF(Configuración!$C$3="Responsable inscripto",$F240/(1+IF($D240="",Configuración!$C$4,$D240)),$F240))</f>
        <v/>
      </c>
      <c r="I240" s="20">
        <f>IF(OR($E240="",$H240=""),"",$H240-$E240)</f>
        <v/>
      </c>
      <c r="J240" s="17">
        <f>IF(OR($I240="",N($H240)=0),"",$I240/$H240)</f>
        <v/>
      </c>
      <c r="K240" s="17">
        <f>IF(OR($I240="",N($E240)=0),"",$I240/$E240)</f>
        <v/>
      </c>
      <c r="L240" s="17">
        <f>IF($C240="","",IFERROR(INDEX(Rubros!$B$2:$B$31,MATCH($C240,Rubros!$A$2:$A$31,0)),""))</f>
        <v/>
      </c>
      <c r="M240" s="21">
        <f>IF($J240="","",IF($J240&lt;0,"Pierde plata",IF($L240="","Sin objetivo",IF($J240&gt;=$L240,"OK","Bajo objetivo"))))</f>
        <v/>
      </c>
      <c r="N240" s="20">
        <f>IF(OR($E240="",$L240="",N($L240)&gt;=1),"",ROUNDUP($E240/(1-$L240)*IF(Configuración!$C$3="Responsable inscripto",1+IF($D240="",Configuración!$C$4,$D240),1),0))</f>
        <v/>
      </c>
      <c r="O240" s="22">
        <f>IF(OR($I240="",$G240=""),"",$I240*$G240)</f>
        <v/>
      </c>
      <c r="P240" s="22">
        <f>IF(OR($H240="",$G240=""),"",$H240*$G240)</f>
        <v/>
      </c>
    </row>
    <row r="241">
      <c r="A241" s="15" t="n"/>
      <c r="B241" s="15" t="n"/>
      <c r="C241" s="15" t="n"/>
      <c r="D241" s="16" t="n"/>
      <c r="E241" s="19" t="n"/>
      <c r="F241" s="19" t="n"/>
      <c r="G241" s="15" t="n"/>
      <c r="H241" s="20">
        <f>IF($F241="","",IF(Configuración!$C$3="Responsable inscripto",$F241/(1+IF($D241="",Configuración!$C$4,$D241)),$F241))</f>
        <v/>
      </c>
      <c r="I241" s="20">
        <f>IF(OR($E241="",$H241=""),"",$H241-$E241)</f>
        <v/>
      </c>
      <c r="J241" s="17">
        <f>IF(OR($I241="",N($H241)=0),"",$I241/$H241)</f>
        <v/>
      </c>
      <c r="K241" s="17">
        <f>IF(OR($I241="",N($E241)=0),"",$I241/$E241)</f>
        <v/>
      </c>
      <c r="L241" s="17">
        <f>IF($C241="","",IFERROR(INDEX(Rubros!$B$2:$B$31,MATCH($C241,Rubros!$A$2:$A$31,0)),""))</f>
        <v/>
      </c>
      <c r="M241" s="21">
        <f>IF($J241="","",IF($J241&lt;0,"Pierde plata",IF($L241="","Sin objetivo",IF($J241&gt;=$L241,"OK","Bajo objetivo"))))</f>
        <v/>
      </c>
      <c r="N241" s="20">
        <f>IF(OR($E241="",$L241="",N($L241)&gt;=1),"",ROUNDUP($E241/(1-$L241)*IF(Configuración!$C$3="Responsable inscripto",1+IF($D241="",Configuración!$C$4,$D241),1),0))</f>
        <v/>
      </c>
      <c r="O241" s="22">
        <f>IF(OR($I241="",$G241=""),"",$I241*$G241)</f>
        <v/>
      </c>
      <c r="P241" s="22">
        <f>IF(OR($H241="",$G241=""),"",$H241*$G241)</f>
        <v/>
      </c>
    </row>
    <row r="242">
      <c r="A242" s="15" t="n"/>
      <c r="B242" s="15" t="n"/>
      <c r="C242" s="15" t="n"/>
      <c r="D242" s="16" t="n"/>
      <c r="E242" s="19" t="n"/>
      <c r="F242" s="19" t="n"/>
      <c r="G242" s="15" t="n"/>
      <c r="H242" s="20">
        <f>IF($F242="","",IF(Configuración!$C$3="Responsable inscripto",$F242/(1+IF($D242="",Configuración!$C$4,$D242)),$F242))</f>
        <v/>
      </c>
      <c r="I242" s="20">
        <f>IF(OR($E242="",$H242=""),"",$H242-$E242)</f>
        <v/>
      </c>
      <c r="J242" s="17">
        <f>IF(OR($I242="",N($H242)=0),"",$I242/$H242)</f>
        <v/>
      </c>
      <c r="K242" s="17">
        <f>IF(OR($I242="",N($E242)=0),"",$I242/$E242)</f>
        <v/>
      </c>
      <c r="L242" s="17">
        <f>IF($C242="","",IFERROR(INDEX(Rubros!$B$2:$B$31,MATCH($C242,Rubros!$A$2:$A$31,0)),""))</f>
        <v/>
      </c>
      <c r="M242" s="21">
        <f>IF($J242="","",IF($J242&lt;0,"Pierde plata",IF($L242="","Sin objetivo",IF($J242&gt;=$L242,"OK","Bajo objetivo"))))</f>
        <v/>
      </c>
      <c r="N242" s="20">
        <f>IF(OR($E242="",$L242="",N($L242)&gt;=1),"",ROUNDUP($E242/(1-$L242)*IF(Configuración!$C$3="Responsable inscripto",1+IF($D242="",Configuración!$C$4,$D242),1),0))</f>
        <v/>
      </c>
      <c r="O242" s="22">
        <f>IF(OR($I242="",$G242=""),"",$I242*$G242)</f>
        <v/>
      </c>
      <c r="P242" s="22">
        <f>IF(OR($H242="",$G242=""),"",$H242*$G242)</f>
        <v/>
      </c>
    </row>
    <row r="243">
      <c r="A243" s="15" t="n"/>
      <c r="B243" s="15" t="n"/>
      <c r="C243" s="15" t="n"/>
      <c r="D243" s="16" t="n"/>
      <c r="E243" s="19" t="n"/>
      <c r="F243" s="19" t="n"/>
      <c r="G243" s="15" t="n"/>
      <c r="H243" s="20">
        <f>IF($F243="","",IF(Configuración!$C$3="Responsable inscripto",$F243/(1+IF($D243="",Configuración!$C$4,$D243)),$F243))</f>
        <v/>
      </c>
      <c r="I243" s="20">
        <f>IF(OR($E243="",$H243=""),"",$H243-$E243)</f>
        <v/>
      </c>
      <c r="J243" s="17">
        <f>IF(OR($I243="",N($H243)=0),"",$I243/$H243)</f>
        <v/>
      </c>
      <c r="K243" s="17">
        <f>IF(OR($I243="",N($E243)=0),"",$I243/$E243)</f>
        <v/>
      </c>
      <c r="L243" s="17">
        <f>IF($C243="","",IFERROR(INDEX(Rubros!$B$2:$B$31,MATCH($C243,Rubros!$A$2:$A$31,0)),""))</f>
        <v/>
      </c>
      <c r="M243" s="21">
        <f>IF($J243="","",IF($J243&lt;0,"Pierde plata",IF($L243="","Sin objetivo",IF($J243&gt;=$L243,"OK","Bajo objetivo"))))</f>
        <v/>
      </c>
      <c r="N243" s="20">
        <f>IF(OR($E243="",$L243="",N($L243)&gt;=1),"",ROUNDUP($E243/(1-$L243)*IF(Configuración!$C$3="Responsable inscripto",1+IF($D243="",Configuración!$C$4,$D243),1),0))</f>
        <v/>
      </c>
      <c r="O243" s="22">
        <f>IF(OR($I243="",$G243=""),"",$I243*$G243)</f>
        <v/>
      </c>
      <c r="P243" s="22">
        <f>IF(OR($H243="",$G243=""),"",$H243*$G243)</f>
        <v/>
      </c>
    </row>
    <row r="244">
      <c r="A244" s="15" t="n"/>
      <c r="B244" s="15" t="n"/>
      <c r="C244" s="15" t="n"/>
      <c r="D244" s="16" t="n"/>
      <c r="E244" s="19" t="n"/>
      <c r="F244" s="19" t="n"/>
      <c r="G244" s="15" t="n"/>
      <c r="H244" s="20">
        <f>IF($F244="","",IF(Configuración!$C$3="Responsable inscripto",$F244/(1+IF($D244="",Configuración!$C$4,$D244)),$F244))</f>
        <v/>
      </c>
      <c r="I244" s="20">
        <f>IF(OR($E244="",$H244=""),"",$H244-$E244)</f>
        <v/>
      </c>
      <c r="J244" s="17">
        <f>IF(OR($I244="",N($H244)=0),"",$I244/$H244)</f>
        <v/>
      </c>
      <c r="K244" s="17">
        <f>IF(OR($I244="",N($E244)=0),"",$I244/$E244)</f>
        <v/>
      </c>
      <c r="L244" s="17">
        <f>IF($C244="","",IFERROR(INDEX(Rubros!$B$2:$B$31,MATCH($C244,Rubros!$A$2:$A$31,0)),""))</f>
        <v/>
      </c>
      <c r="M244" s="21">
        <f>IF($J244="","",IF($J244&lt;0,"Pierde plata",IF($L244="","Sin objetivo",IF($J244&gt;=$L244,"OK","Bajo objetivo"))))</f>
        <v/>
      </c>
      <c r="N244" s="20">
        <f>IF(OR($E244="",$L244="",N($L244)&gt;=1),"",ROUNDUP($E244/(1-$L244)*IF(Configuración!$C$3="Responsable inscripto",1+IF($D244="",Configuración!$C$4,$D244),1),0))</f>
        <v/>
      </c>
      <c r="O244" s="22">
        <f>IF(OR($I244="",$G244=""),"",$I244*$G244)</f>
        <v/>
      </c>
      <c r="P244" s="22">
        <f>IF(OR($H244="",$G244=""),"",$H244*$G244)</f>
        <v/>
      </c>
    </row>
    <row r="245">
      <c r="A245" s="15" t="n"/>
      <c r="B245" s="15" t="n"/>
      <c r="C245" s="15" t="n"/>
      <c r="D245" s="16" t="n"/>
      <c r="E245" s="19" t="n"/>
      <c r="F245" s="19" t="n"/>
      <c r="G245" s="15" t="n"/>
      <c r="H245" s="20">
        <f>IF($F245="","",IF(Configuración!$C$3="Responsable inscripto",$F245/(1+IF($D245="",Configuración!$C$4,$D245)),$F245))</f>
        <v/>
      </c>
      <c r="I245" s="20">
        <f>IF(OR($E245="",$H245=""),"",$H245-$E245)</f>
        <v/>
      </c>
      <c r="J245" s="17">
        <f>IF(OR($I245="",N($H245)=0),"",$I245/$H245)</f>
        <v/>
      </c>
      <c r="K245" s="17">
        <f>IF(OR($I245="",N($E245)=0),"",$I245/$E245)</f>
        <v/>
      </c>
      <c r="L245" s="17">
        <f>IF($C245="","",IFERROR(INDEX(Rubros!$B$2:$B$31,MATCH($C245,Rubros!$A$2:$A$31,0)),""))</f>
        <v/>
      </c>
      <c r="M245" s="21">
        <f>IF($J245="","",IF($J245&lt;0,"Pierde plata",IF($L245="","Sin objetivo",IF($J245&gt;=$L245,"OK","Bajo objetivo"))))</f>
        <v/>
      </c>
      <c r="N245" s="20">
        <f>IF(OR($E245="",$L245="",N($L245)&gt;=1),"",ROUNDUP($E245/(1-$L245)*IF(Configuración!$C$3="Responsable inscripto",1+IF($D245="",Configuración!$C$4,$D245),1),0))</f>
        <v/>
      </c>
      <c r="O245" s="22">
        <f>IF(OR($I245="",$G245=""),"",$I245*$G245)</f>
        <v/>
      </c>
      <c r="P245" s="22">
        <f>IF(OR($H245="",$G245=""),"",$H245*$G245)</f>
        <v/>
      </c>
    </row>
    <row r="246">
      <c r="A246" s="15" t="n"/>
      <c r="B246" s="15" t="n"/>
      <c r="C246" s="15" t="n"/>
      <c r="D246" s="16" t="n"/>
      <c r="E246" s="19" t="n"/>
      <c r="F246" s="19" t="n"/>
      <c r="G246" s="15" t="n"/>
      <c r="H246" s="20">
        <f>IF($F246="","",IF(Configuración!$C$3="Responsable inscripto",$F246/(1+IF($D246="",Configuración!$C$4,$D246)),$F246))</f>
        <v/>
      </c>
      <c r="I246" s="20">
        <f>IF(OR($E246="",$H246=""),"",$H246-$E246)</f>
        <v/>
      </c>
      <c r="J246" s="17">
        <f>IF(OR($I246="",N($H246)=0),"",$I246/$H246)</f>
        <v/>
      </c>
      <c r="K246" s="17">
        <f>IF(OR($I246="",N($E246)=0),"",$I246/$E246)</f>
        <v/>
      </c>
      <c r="L246" s="17">
        <f>IF($C246="","",IFERROR(INDEX(Rubros!$B$2:$B$31,MATCH($C246,Rubros!$A$2:$A$31,0)),""))</f>
        <v/>
      </c>
      <c r="M246" s="21">
        <f>IF($J246="","",IF($J246&lt;0,"Pierde plata",IF($L246="","Sin objetivo",IF($J246&gt;=$L246,"OK","Bajo objetivo"))))</f>
        <v/>
      </c>
      <c r="N246" s="20">
        <f>IF(OR($E246="",$L246="",N($L246)&gt;=1),"",ROUNDUP($E246/(1-$L246)*IF(Configuración!$C$3="Responsable inscripto",1+IF($D246="",Configuración!$C$4,$D246),1),0))</f>
        <v/>
      </c>
      <c r="O246" s="22">
        <f>IF(OR($I246="",$G246=""),"",$I246*$G246)</f>
        <v/>
      </c>
      <c r="P246" s="22">
        <f>IF(OR($H246="",$G246=""),"",$H246*$G246)</f>
        <v/>
      </c>
    </row>
    <row r="247">
      <c r="A247" s="15" t="n"/>
      <c r="B247" s="15" t="n"/>
      <c r="C247" s="15" t="n"/>
      <c r="D247" s="16" t="n"/>
      <c r="E247" s="19" t="n"/>
      <c r="F247" s="19" t="n"/>
      <c r="G247" s="15" t="n"/>
      <c r="H247" s="20">
        <f>IF($F247="","",IF(Configuración!$C$3="Responsable inscripto",$F247/(1+IF($D247="",Configuración!$C$4,$D247)),$F247))</f>
        <v/>
      </c>
      <c r="I247" s="20">
        <f>IF(OR($E247="",$H247=""),"",$H247-$E247)</f>
        <v/>
      </c>
      <c r="J247" s="17">
        <f>IF(OR($I247="",N($H247)=0),"",$I247/$H247)</f>
        <v/>
      </c>
      <c r="K247" s="17">
        <f>IF(OR($I247="",N($E247)=0),"",$I247/$E247)</f>
        <v/>
      </c>
      <c r="L247" s="17">
        <f>IF($C247="","",IFERROR(INDEX(Rubros!$B$2:$B$31,MATCH($C247,Rubros!$A$2:$A$31,0)),""))</f>
        <v/>
      </c>
      <c r="M247" s="21">
        <f>IF($J247="","",IF($J247&lt;0,"Pierde plata",IF($L247="","Sin objetivo",IF($J247&gt;=$L247,"OK","Bajo objetivo"))))</f>
        <v/>
      </c>
      <c r="N247" s="20">
        <f>IF(OR($E247="",$L247="",N($L247)&gt;=1),"",ROUNDUP($E247/(1-$L247)*IF(Configuración!$C$3="Responsable inscripto",1+IF($D247="",Configuración!$C$4,$D247),1),0))</f>
        <v/>
      </c>
      <c r="O247" s="22">
        <f>IF(OR($I247="",$G247=""),"",$I247*$G247)</f>
        <v/>
      </c>
      <c r="P247" s="22">
        <f>IF(OR($H247="",$G247=""),"",$H247*$G247)</f>
        <v/>
      </c>
    </row>
    <row r="248">
      <c r="A248" s="15" t="n"/>
      <c r="B248" s="15" t="n"/>
      <c r="C248" s="15" t="n"/>
      <c r="D248" s="16" t="n"/>
      <c r="E248" s="19" t="n"/>
      <c r="F248" s="19" t="n"/>
      <c r="G248" s="15" t="n"/>
      <c r="H248" s="20">
        <f>IF($F248="","",IF(Configuración!$C$3="Responsable inscripto",$F248/(1+IF($D248="",Configuración!$C$4,$D248)),$F248))</f>
        <v/>
      </c>
      <c r="I248" s="20">
        <f>IF(OR($E248="",$H248=""),"",$H248-$E248)</f>
        <v/>
      </c>
      <c r="J248" s="17">
        <f>IF(OR($I248="",N($H248)=0),"",$I248/$H248)</f>
        <v/>
      </c>
      <c r="K248" s="17">
        <f>IF(OR($I248="",N($E248)=0),"",$I248/$E248)</f>
        <v/>
      </c>
      <c r="L248" s="17">
        <f>IF($C248="","",IFERROR(INDEX(Rubros!$B$2:$B$31,MATCH($C248,Rubros!$A$2:$A$31,0)),""))</f>
        <v/>
      </c>
      <c r="M248" s="21">
        <f>IF($J248="","",IF($J248&lt;0,"Pierde plata",IF($L248="","Sin objetivo",IF($J248&gt;=$L248,"OK","Bajo objetivo"))))</f>
        <v/>
      </c>
      <c r="N248" s="20">
        <f>IF(OR($E248="",$L248="",N($L248)&gt;=1),"",ROUNDUP($E248/(1-$L248)*IF(Configuración!$C$3="Responsable inscripto",1+IF($D248="",Configuración!$C$4,$D248),1),0))</f>
        <v/>
      </c>
      <c r="O248" s="22">
        <f>IF(OR($I248="",$G248=""),"",$I248*$G248)</f>
        <v/>
      </c>
      <c r="P248" s="22">
        <f>IF(OR($H248="",$G248=""),"",$H248*$G248)</f>
        <v/>
      </c>
    </row>
    <row r="249">
      <c r="A249" s="15" t="n"/>
      <c r="B249" s="15" t="n"/>
      <c r="C249" s="15" t="n"/>
      <c r="D249" s="16" t="n"/>
      <c r="E249" s="19" t="n"/>
      <c r="F249" s="19" t="n"/>
      <c r="G249" s="15" t="n"/>
      <c r="H249" s="20">
        <f>IF($F249="","",IF(Configuración!$C$3="Responsable inscripto",$F249/(1+IF($D249="",Configuración!$C$4,$D249)),$F249))</f>
        <v/>
      </c>
      <c r="I249" s="20">
        <f>IF(OR($E249="",$H249=""),"",$H249-$E249)</f>
        <v/>
      </c>
      <c r="J249" s="17">
        <f>IF(OR($I249="",N($H249)=0),"",$I249/$H249)</f>
        <v/>
      </c>
      <c r="K249" s="17">
        <f>IF(OR($I249="",N($E249)=0),"",$I249/$E249)</f>
        <v/>
      </c>
      <c r="L249" s="17">
        <f>IF($C249="","",IFERROR(INDEX(Rubros!$B$2:$B$31,MATCH($C249,Rubros!$A$2:$A$31,0)),""))</f>
        <v/>
      </c>
      <c r="M249" s="21">
        <f>IF($J249="","",IF($J249&lt;0,"Pierde plata",IF($L249="","Sin objetivo",IF($J249&gt;=$L249,"OK","Bajo objetivo"))))</f>
        <v/>
      </c>
      <c r="N249" s="20">
        <f>IF(OR($E249="",$L249="",N($L249)&gt;=1),"",ROUNDUP($E249/(1-$L249)*IF(Configuración!$C$3="Responsable inscripto",1+IF($D249="",Configuración!$C$4,$D249),1),0))</f>
        <v/>
      </c>
      <c r="O249" s="22">
        <f>IF(OR($I249="",$G249=""),"",$I249*$G249)</f>
        <v/>
      </c>
      <c r="P249" s="22">
        <f>IF(OR($H249="",$G249=""),"",$H249*$G249)</f>
        <v/>
      </c>
    </row>
    <row r="250">
      <c r="A250" s="15" t="n"/>
      <c r="B250" s="15" t="n"/>
      <c r="C250" s="15" t="n"/>
      <c r="D250" s="16" t="n"/>
      <c r="E250" s="19" t="n"/>
      <c r="F250" s="19" t="n"/>
      <c r="G250" s="15" t="n"/>
      <c r="H250" s="20">
        <f>IF($F250="","",IF(Configuración!$C$3="Responsable inscripto",$F250/(1+IF($D250="",Configuración!$C$4,$D250)),$F250))</f>
        <v/>
      </c>
      <c r="I250" s="20">
        <f>IF(OR($E250="",$H250=""),"",$H250-$E250)</f>
        <v/>
      </c>
      <c r="J250" s="17">
        <f>IF(OR($I250="",N($H250)=0),"",$I250/$H250)</f>
        <v/>
      </c>
      <c r="K250" s="17">
        <f>IF(OR($I250="",N($E250)=0),"",$I250/$E250)</f>
        <v/>
      </c>
      <c r="L250" s="17">
        <f>IF($C250="","",IFERROR(INDEX(Rubros!$B$2:$B$31,MATCH($C250,Rubros!$A$2:$A$31,0)),""))</f>
        <v/>
      </c>
      <c r="M250" s="21">
        <f>IF($J250="","",IF($J250&lt;0,"Pierde plata",IF($L250="","Sin objetivo",IF($J250&gt;=$L250,"OK","Bajo objetivo"))))</f>
        <v/>
      </c>
      <c r="N250" s="20">
        <f>IF(OR($E250="",$L250="",N($L250)&gt;=1),"",ROUNDUP($E250/(1-$L250)*IF(Configuración!$C$3="Responsable inscripto",1+IF($D250="",Configuración!$C$4,$D250),1),0))</f>
        <v/>
      </c>
      <c r="O250" s="22">
        <f>IF(OR($I250="",$G250=""),"",$I250*$G250)</f>
        <v/>
      </c>
      <c r="P250" s="22">
        <f>IF(OR($H250="",$G250=""),"",$H250*$G250)</f>
        <v/>
      </c>
    </row>
    <row r="251">
      <c r="A251" s="15" t="n"/>
      <c r="B251" s="15" t="n"/>
      <c r="C251" s="15" t="n"/>
      <c r="D251" s="16" t="n"/>
      <c r="E251" s="19" t="n"/>
      <c r="F251" s="19" t="n"/>
      <c r="G251" s="15" t="n"/>
      <c r="H251" s="20">
        <f>IF($F251="","",IF(Configuración!$C$3="Responsable inscripto",$F251/(1+IF($D251="",Configuración!$C$4,$D251)),$F251))</f>
        <v/>
      </c>
      <c r="I251" s="20">
        <f>IF(OR($E251="",$H251=""),"",$H251-$E251)</f>
        <v/>
      </c>
      <c r="J251" s="17">
        <f>IF(OR($I251="",N($H251)=0),"",$I251/$H251)</f>
        <v/>
      </c>
      <c r="K251" s="17">
        <f>IF(OR($I251="",N($E251)=0),"",$I251/$E251)</f>
        <v/>
      </c>
      <c r="L251" s="17">
        <f>IF($C251="","",IFERROR(INDEX(Rubros!$B$2:$B$31,MATCH($C251,Rubros!$A$2:$A$31,0)),""))</f>
        <v/>
      </c>
      <c r="M251" s="21">
        <f>IF($J251="","",IF($J251&lt;0,"Pierde plata",IF($L251="","Sin objetivo",IF($J251&gt;=$L251,"OK","Bajo objetivo"))))</f>
        <v/>
      </c>
      <c r="N251" s="20">
        <f>IF(OR($E251="",$L251="",N($L251)&gt;=1),"",ROUNDUP($E251/(1-$L251)*IF(Configuración!$C$3="Responsable inscripto",1+IF($D251="",Configuración!$C$4,$D251),1),0))</f>
        <v/>
      </c>
      <c r="O251" s="22">
        <f>IF(OR($I251="",$G251=""),"",$I251*$G251)</f>
        <v/>
      </c>
      <c r="P251" s="22">
        <f>IF(OR($H251="",$G251=""),"",$H251*$G251)</f>
        <v/>
      </c>
    </row>
    <row r="252">
      <c r="A252" s="15" t="n"/>
      <c r="B252" s="15" t="n"/>
      <c r="C252" s="15" t="n"/>
      <c r="D252" s="16" t="n"/>
      <c r="E252" s="19" t="n"/>
      <c r="F252" s="19" t="n"/>
      <c r="G252" s="15" t="n"/>
      <c r="H252" s="20">
        <f>IF($F252="","",IF(Configuración!$C$3="Responsable inscripto",$F252/(1+IF($D252="",Configuración!$C$4,$D252)),$F252))</f>
        <v/>
      </c>
      <c r="I252" s="20">
        <f>IF(OR($E252="",$H252=""),"",$H252-$E252)</f>
        <v/>
      </c>
      <c r="J252" s="17">
        <f>IF(OR($I252="",N($H252)=0),"",$I252/$H252)</f>
        <v/>
      </c>
      <c r="K252" s="17">
        <f>IF(OR($I252="",N($E252)=0),"",$I252/$E252)</f>
        <v/>
      </c>
      <c r="L252" s="17">
        <f>IF($C252="","",IFERROR(INDEX(Rubros!$B$2:$B$31,MATCH($C252,Rubros!$A$2:$A$31,0)),""))</f>
        <v/>
      </c>
      <c r="M252" s="21">
        <f>IF($J252="","",IF($J252&lt;0,"Pierde plata",IF($L252="","Sin objetivo",IF($J252&gt;=$L252,"OK","Bajo objetivo"))))</f>
        <v/>
      </c>
      <c r="N252" s="20">
        <f>IF(OR($E252="",$L252="",N($L252)&gt;=1),"",ROUNDUP($E252/(1-$L252)*IF(Configuración!$C$3="Responsable inscripto",1+IF($D252="",Configuración!$C$4,$D252),1),0))</f>
        <v/>
      </c>
      <c r="O252" s="22">
        <f>IF(OR($I252="",$G252=""),"",$I252*$G252)</f>
        <v/>
      </c>
      <c r="P252" s="22">
        <f>IF(OR($H252="",$G252=""),"",$H252*$G252)</f>
        <v/>
      </c>
    </row>
    <row r="253">
      <c r="A253" s="15" t="n"/>
      <c r="B253" s="15" t="n"/>
      <c r="C253" s="15" t="n"/>
      <c r="D253" s="16" t="n"/>
      <c r="E253" s="19" t="n"/>
      <c r="F253" s="19" t="n"/>
      <c r="G253" s="15" t="n"/>
      <c r="H253" s="20">
        <f>IF($F253="","",IF(Configuración!$C$3="Responsable inscripto",$F253/(1+IF($D253="",Configuración!$C$4,$D253)),$F253))</f>
        <v/>
      </c>
      <c r="I253" s="20">
        <f>IF(OR($E253="",$H253=""),"",$H253-$E253)</f>
        <v/>
      </c>
      <c r="J253" s="17">
        <f>IF(OR($I253="",N($H253)=0),"",$I253/$H253)</f>
        <v/>
      </c>
      <c r="K253" s="17">
        <f>IF(OR($I253="",N($E253)=0),"",$I253/$E253)</f>
        <v/>
      </c>
      <c r="L253" s="17">
        <f>IF($C253="","",IFERROR(INDEX(Rubros!$B$2:$B$31,MATCH($C253,Rubros!$A$2:$A$31,0)),""))</f>
        <v/>
      </c>
      <c r="M253" s="21">
        <f>IF($J253="","",IF($J253&lt;0,"Pierde plata",IF($L253="","Sin objetivo",IF($J253&gt;=$L253,"OK","Bajo objetivo"))))</f>
        <v/>
      </c>
      <c r="N253" s="20">
        <f>IF(OR($E253="",$L253="",N($L253)&gt;=1),"",ROUNDUP($E253/(1-$L253)*IF(Configuración!$C$3="Responsable inscripto",1+IF($D253="",Configuración!$C$4,$D253),1),0))</f>
        <v/>
      </c>
      <c r="O253" s="22">
        <f>IF(OR($I253="",$G253=""),"",$I253*$G253)</f>
        <v/>
      </c>
      <c r="P253" s="22">
        <f>IF(OR($H253="",$G253=""),"",$H253*$G253)</f>
        <v/>
      </c>
    </row>
    <row r="254">
      <c r="A254" s="15" t="n"/>
      <c r="B254" s="15" t="n"/>
      <c r="C254" s="15" t="n"/>
      <c r="D254" s="16" t="n"/>
      <c r="E254" s="19" t="n"/>
      <c r="F254" s="19" t="n"/>
      <c r="G254" s="15" t="n"/>
      <c r="H254" s="20">
        <f>IF($F254="","",IF(Configuración!$C$3="Responsable inscripto",$F254/(1+IF($D254="",Configuración!$C$4,$D254)),$F254))</f>
        <v/>
      </c>
      <c r="I254" s="20">
        <f>IF(OR($E254="",$H254=""),"",$H254-$E254)</f>
        <v/>
      </c>
      <c r="J254" s="17">
        <f>IF(OR($I254="",N($H254)=0),"",$I254/$H254)</f>
        <v/>
      </c>
      <c r="K254" s="17">
        <f>IF(OR($I254="",N($E254)=0),"",$I254/$E254)</f>
        <v/>
      </c>
      <c r="L254" s="17">
        <f>IF($C254="","",IFERROR(INDEX(Rubros!$B$2:$B$31,MATCH($C254,Rubros!$A$2:$A$31,0)),""))</f>
        <v/>
      </c>
      <c r="M254" s="21">
        <f>IF($J254="","",IF($J254&lt;0,"Pierde plata",IF($L254="","Sin objetivo",IF($J254&gt;=$L254,"OK","Bajo objetivo"))))</f>
        <v/>
      </c>
      <c r="N254" s="20">
        <f>IF(OR($E254="",$L254="",N($L254)&gt;=1),"",ROUNDUP($E254/(1-$L254)*IF(Configuración!$C$3="Responsable inscripto",1+IF($D254="",Configuración!$C$4,$D254),1),0))</f>
        <v/>
      </c>
      <c r="O254" s="22">
        <f>IF(OR($I254="",$G254=""),"",$I254*$G254)</f>
        <v/>
      </c>
      <c r="P254" s="22">
        <f>IF(OR($H254="",$G254=""),"",$H254*$G254)</f>
        <v/>
      </c>
    </row>
    <row r="255">
      <c r="A255" s="15" t="n"/>
      <c r="B255" s="15" t="n"/>
      <c r="C255" s="15" t="n"/>
      <c r="D255" s="16" t="n"/>
      <c r="E255" s="19" t="n"/>
      <c r="F255" s="19" t="n"/>
      <c r="G255" s="15" t="n"/>
      <c r="H255" s="20">
        <f>IF($F255="","",IF(Configuración!$C$3="Responsable inscripto",$F255/(1+IF($D255="",Configuración!$C$4,$D255)),$F255))</f>
        <v/>
      </c>
      <c r="I255" s="20">
        <f>IF(OR($E255="",$H255=""),"",$H255-$E255)</f>
        <v/>
      </c>
      <c r="J255" s="17">
        <f>IF(OR($I255="",N($H255)=0),"",$I255/$H255)</f>
        <v/>
      </c>
      <c r="K255" s="17">
        <f>IF(OR($I255="",N($E255)=0),"",$I255/$E255)</f>
        <v/>
      </c>
      <c r="L255" s="17">
        <f>IF($C255="","",IFERROR(INDEX(Rubros!$B$2:$B$31,MATCH($C255,Rubros!$A$2:$A$31,0)),""))</f>
        <v/>
      </c>
      <c r="M255" s="21">
        <f>IF($J255="","",IF($J255&lt;0,"Pierde plata",IF($L255="","Sin objetivo",IF($J255&gt;=$L255,"OK","Bajo objetivo"))))</f>
        <v/>
      </c>
      <c r="N255" s="20">
        <f>IF(OR($E255="",$L255="",N($L255)&gt;=1),"",ROUNDUP($E255/(1-$L255)*IF(Configuración!$C$3="Responsable inscripto",1+IF($D255="",Configuración!$C$4,$D255),1),0))</f>
        <v/>
      </c>
      <c r="O255" s="22">
        <f>IF(OR($I255="",$G255=""),"",$I255*$G255)</f>
        <v/>
      </c>
      <c r="P255" s="22">
        <f>IF(OR($H255="",$G255=""),"",$H255*$G255)</f>
        <v/>
      </c>
    </row>
    <row r="256">
      <c r="A256" s="15" t="n"/>
      <c r="B256" s="15" t="n"/>
      <c r="C256" s="15" t="n"/>
      <c r="D256" s="16" t="n"/>
      <c r="E256" s="19" t="n"/>
      <c r="F256" s="19" t="n"/>
      <c r="G256" s="15" t="n"/>
      <c r="H256" s="20">
        <f>IF($F256="","",IF(Configuración!$C$3="Responsable inscripto",$F256/(1+IF($D256="",Configuración!$C$4,$D256)),$F256))</f>
        <v/>
      </c>
      <c r="I256" s="20">
        <f>IF(OR($E256="",$H256=""),"",$H256-$E256)</f>
        <v/>
      </c>
      <c r="J256" s="17">
        <f>IF(OR($I256="",N($H256)=0),"",$I256/$H256)</f>
        <v/>
      </c>
      <c r="K256" s="17">
        <f>IF(OR($I256="",N($E256)=0),"",$I256/$E256)</f>
        <v/>
      </c>
      <c r="L256" s="17">
        <f>IF($C256="","",IFERROR(INDEX(Rubros!$B$2:$B$31,MATCH($C256,Rubros!$A$2:$A$31,0)),""))</f>
        <v/>
      </c>
      <c r="M256" s="21">
        <f>IF($J256="","",IF($J256&lt;0,"Pierde plata",IF($L256="","Sin objetivo",IF($J256&gt;=$L256,"OK","Bajo objetivo"))))</f>
        <v/>
      </c>
      <c r="N256" s="20">
        <f>IF(OR($E256="",$L256="",N($L256)&gt;=1),"",ROUNDUP($E256/(1-$L256)*IF(Configuración!$C$3="Responsable inscripto",1+IF($D256="",Configuración!$C$4,$D256),1),0))</f>
        <v/>
      </c>
      <c r="O256" s="22">
        <f>IF(OR($I256="",$G256=""),"",$I256*$G256)</f>
        <v/>
      </c>
      <c r="P256" s="22">
        <f>IF(OR($H256="",$G256=""),"",$H256*$G256)</f>
        <v/>
      </c>
    </row>
    <row r="257">
      <c r="A257" s="15" t="n"/>
      <c r="B257" s="15" t="n"/>
      <c r="C257" s="15" t="n"/>
      <c r="D257" s="16" t="n"/>
      <c r="E257" s="19" t="n"/>
      <c r="F257" s="19" t="n"/>
      <c r="G257" s="15" t="n"/>
      <c r="H257" s="20">
        <f>IF($F257="","",IF(Configuración!$C$3="Responsable inscripto",$F257/(1+IF($D257="",Configuración!$C$4,$D257)),$F257))</f>
        <v/>
      </c>
      <c r="I257" s="20">
        <f>IF(OR($E257="",$H257=""),"",$H257-$E257)</f>
        <v/>
      </c>
      <c r="J257" s="17">
        <f>IF(OR($I257="",N($H257)=0),"",$I257/$H257)</f>
        <v/>
      </c>
      <c r="K257" s="17">
        <f>IF(OR($I257="",N($E257)=0),"",$I257/$E257)</f>
        <v/>
      </c>
      <c r="L257" s="17">
        <f>IF($C257="","",IFERROR(INDEX(Rubros!$B$2:$B$31,MATCH($C257,Rubros!$A$2:$A$31,0)),""))</f>
        <v/>
      </c>
      <c r="M257" s="21">
        <f>IF($J257="","",IF($J257&lt;0,"Pierde plata",IF($L257="","Sin objetivo",IF($J257&gt;=$L257,"OK","Bajo objetivo"))))</f>
        <v/>
      </c>
      <c r="N257" s="20">
        <f>IF(OR($E257="",$L257="",N($L257)&gt;=1),"",ROUNDUP($E257/(1-$L257)*IF(Configuración!$C$3="Responsable inscripto",1+IF($D257="",Configuración!$C$4,$D257),1),0))</f>
        <v/>
      </c>
      <c r="O257" s="22">
        <f>IF(OR($I257="",$G257=""),"",$I257*$G257)</f>
        <v/>
      </c>
      <c r="P257" s="22">
        <f>IF(OR($H257="",$G257=""),"",$H257*$G257)</f>
        <v/>
      </c>
    </row>
    <row r="258">
      <c r="A258" s="15" t="n"/>
      <c r="B258" s="15" t="n"/>
      <c r="C258" s="15" t="n"/>
      <c r="D258" s="16" t="n"/>
      <c r="E258" s="19" t="n"/>
      <c r="F258" s="19" t="n"/>
      <c r="G258" s="15" t="n"/>
      <c r="H258" s="20">
        <f>IF($F258="","",IF(Configuración!$C$3="Responsable inscripto",$F258/(1+IF($D258="",Configuración!$C$4,$D258)),$F258))</f>
        <v/>
      </c>
      <c r="I258" s="20">
        <f>IF(OR($E258="",$H258=""),"",$H258-$E258)</f>
        <v/>
      </c>
      <c r="J258" s="17">
        <f>IF(OR($I258="",N($H258)=0),"",$I258/$H258)</f>
        <v/>
      </c>
      <c r="K258" s="17">
        <f>IF(OR($I258="",N($E258)=0),"",$I258/$E258)</f>
        <v/>
      </c>
      <c r="L258" s="17">
        <f>IF($C258="","",IFERROR(INDEX(Rubros!$B$2:$B$31,MATCH($C258,Rubros!$A$2:$A$31,0)),""))</f>
        <v/>
      </c>
      <c r="M258" s="21">
        <f>IF($J258="","",IF($J258&lt;0,"Pierde plata",IF($L258="","Sin objetivo",IF($J258&gt;=$L258,"OK","Bajo objetivo"))))</f>
        <v/>
      </c>
      <c r="N258" s="20">
        <f>IF(OR($E258="",$L258="",N($L258)&gt;=1),"",ROUNDUP($E258/(1-$L258)*IF(Configuración!$C$3="Responsable inscripto",1+IF($D258="",Configuración!$C$4,$D258),1),0))</f>
        <v/>
      </c>
      <c r="O258" s="22">
        <f>IF(OR($I258="",$G258=""),"",$I258*$G258)</f>
        <v/>
      </c>
      <c r="P258" s="22">
        <f>IF(OR($H258="",$G258=""),"",$H258*$G258)</f>
        <v/>
      </c>
    </row>
    <row r="259">
      <c r="A259" s="15" t="n"/>
      <c r="B259" s="15" t="n"/>
      <c r="C259" s="15" t="n"/>
      <c r="D259" s="16" t="n"/>
      <c r="E259" s="19" t="n"/>
      <c r="F259" s="19" t="n"/>
      <c r="G259" s="15" t="n"/>
      <c r="H259" s="20">
        <f>IF($F259="","",IF(Configuración!$C$3="Responsable inscripto",$F259/(1+IF($D259="",Configuración!$C$4,$D259)),$F259))</f>
        <v/>
      </c>
      <c r="I259" s="20">
        <f>IF(OR($E259="",$H259=""),"",$H259-$E259)</f>
        <v/>
      </c>
      <c r="J259" s="17">
        <f>IF(OR($I259="",N($H259)=0),"",$I259/$H259)</f>
        <v/>
      </c>
      <c r="K259" s="17">
        <f>IF(OR($I259="",N($E259)=0),"",$I259/$E259)</f>
        <v/>
      </c>
      <c r="L259" s="17">
        <f>IF($C259="","",IFERROR(INDEX(Rubros!$B$2:$B$31,MATCH($C259,Rubros!$A$2:$A$31,0)),""))</f>
        <v/>
      </c>
      <c r="M259" s="21">
        <f>IF($J259="","",IF($J259&lt;0,"Pierde plata",IF($L259="","Sin objetivo",IF($J259&gt;=$L259,"OK","Bajo objetivo"))))</f>
        <v/>
      </c>
      <c r="N259" s="20">
        <f>IF(OR($E259="",$L259="",N($L259)&gt;=1),"",ROUNDUP($E259/(1-$L259)*IF(Configuración!$C$3="Responsable inscripto",1+IF($D259="",Configuración!$C$4,$D259),1),0))</f>
        <v/>
      </c>
      <c r="O259" s="22">
        <f>IF(OR($I259="",$G259=""),"",$I259*$G259)</f>
        <v/>
      </c>
      <c r="P259" s="22">
        <f>IF(OR($H259="",$G259=""),"",$H259*$G259)</f>
        <v/>
      </c>
    </row>
    <row r="260">
      <c r="A260" s="15" t="n"/>
      <c r="B260" s="15" t="n"/>
      <c r="C260" s="15" t="n"/>
      <c r="D260" s="16" t="n"/>
      <c r="E260" s="19" t="n"/>
      <c r="F260" s="19" t="n"/>
      <c r="G260" s="15" t="n"/>
      <c r="H260" s="20">
        <f>IF($F260="","",IF(Configuración!$C$3="Responsable inscripto",$F260/(1+IF($D260="",Configuración!$C$4,$D260)),$F260))</f>
        <v/>
      </c>
      <c r="I260" s="20">
        <f>IF(OR($E260="",$H260=""),"",$H260-$E260)</f>
        <v/>
      </c>
      <c r="J260" s="17">
        <f>IF(OR($I260="",N($H260)=0),"",$I260/$H260)</f>
        <v/>
      </c>
      <c r="K260" s="17">
        <f>IF(OR($I260="",N($E260)=0),"",$I260/$E260)</f>
        <v/>
      </c>
      <c r="L260" s="17">
        <f>IF($C260="","",IFERROR(INDEX(Rubros!$B$2:$B$31,MATCH($C260,Rubros!$A$2:$A$31,0)),""))</f>
        <v/>
      </c>
      <c r="M260" s="21">
        <f>IF($J260="","",IF($J260&lt;0,"Pierde plata",IF($L260="","Sin objetivo",IF($J260&gt;=$L260,"OK","Bajo objetivo"))))</f>
        <v/>
      </c>
      <c r="N260" s="20">
        <f>IF(OR($E260="",$L260="",N($L260)&gt;=1),"",ROUNDUP($E260/(1-$L260)*IF(Configuración!$C$3="Responsable inscripto",1+IF($D260="",Configuración!$C$4,$D260),1),0))</f>
        <v/>
      </c>
      <c r="O260" s="22">
        <f>IF(OR($I260="",$G260=""),"",$I260*$G260)</f>
        <v/>
      </c>
      <c r="P260" s="22">
        <f>IF(OR($H260="",$G260=""),"",$H260*$G260)</f>
        <v/>
      </c>
    </row>
    <row r="261">
      <c r="A261" s="15" t="n"/>
      <c r="B261" s="15" t="n"/>
      <c r="C261" s="15" t="n"/>
      <c r="D261" s="16" t="n"/>
      <c r="E261" s="19" t="n"/>
      <c r="F261" s="19" t="n"/>
      <c r="G261" s="15" t="n"/>
      <c r="H261" s="20">
        <f>IF($F261="","",IF(Configuración!$C$3="Responsable inscripto",$F261/(1+IF($D261="",Configuración!$C$4,$D261)),$F261))</f>
        <v/>
      </c>
      <c r="I261" s="20">
        <f>IF(OR($E261="",$H261=""),"",$H261-$E261)</f>
        <v/>
      </c>
      <c r="J261" s="17">
        <f>IF(OR($I261="",N($H261)=0),"",$I261/$H261)</f>
        <v/>
      </c>
      <c r="K261" s="17">
        <f>IF(OR($I261="",N($E261)=0),"",$I261/$E261)</f>
        <v/>
      </c>
      <c r="L261" s="17">
        <f>IF($C261="","",IFERROR(INDEX(Rubros!$B$2:$B$31,MATCH($C261,Rubros!$A$2:$A$31,0)),""))</f>
        <v/>
      </c>
      <c r="M261" s="21">
        <f>IF($J261="","",IF($J261&lt;0,"Pierde plata",IF($L261="","Sin objetivo",IF($J261&gt;=$L261,"OK","Bajo objetivo"))))</f>
        <v/>
      </c>
      <c r="N261" s="20">
        <f>IF(OR($E261="",$L261="",N($L261)&gt;=1),"",ROUNDUP($E261/(1-$L261)*IF(Configuración!$C$3="Responsable inscripto",1+IF($D261="",Configuración!$C$4,$D261),1),0))</f>
        <v/>
      </c>
      <c r="O261" s="22">
        <f>IF(OR($I261="",$G261=""),"",$I261*$G261)</f>
        <v/>
      </c>
      <c r="P261" s="22">
        <f>IF(OR($H261="",$G261=""),"",$H261*$G261)</f>
        <v/>
      </c>
    </row>
    <row r="262">
      <c r="A262" s="15" t="n"/>
      <c r="B262" s="15" t="n"/>
      <c r="C262" s="15" t="n"/>
      <c r="D262" s="16" t="n"/>
      <c r="E262" s="19" t="n"/>
      <c r="F262" s="19" t="n"/>
      <c r="G262" s="15" t="n"/>
      <c r="H262" s="20">
        <f>IF($F262="","",IF(Configuración!$C$3="Responsable inscripto",$F262/(1+IF($D262="",Configuración!$C$4,$D262)),$F262))</f>
        <v/>
      </c>
      <c r="I262" s="20">
        <f>IF(OR($E262="",$H262=""),"",$H262-$E262)</f>
        <v/>
      </c>
      <c r="J262" s="17">
        <f>IF(OR($I262="",N($H262)=0),"",$I262/$H262)</f>
        <v/>
      </c>
      <c r="K262" s="17">
        <f>IF(OR($I262="",N($E262)=0),"",$I262/$E262)</f>
        <v/>
      </c>
      <c r="L262" s="17">
        <f>IF($C262="","",IFERROR(INDEX(Rubros!$B$2:$B$31,MATCH($C262,Rubros!$A$2:$A$31,0)),""))</f>
        <v/>
      </c>
      <c r="M262" s="21">
        <f>IF($J262="","",IF($J262&lt;0,"Pierde plata",IF($L262="","Sin objetivo",IF($J262&gt;=$L262,"OK","Bajo objetivo"))))</f>
        <v/>
      </c>
      <c r="N262" s="20">
        <f>IF(OR($E262="",$L262="",N($L262)&gt;=1),"",ROUNDUP($E262/(1-$L262)*IF(Configuración!$C$3="Responsable inscripto",1+IF($D262="",Configuración!$C$4,$D262),1),0))</f>
        <v/>
      </c>
      <c r="O262" s="22">
        <f>IF(OR($I262="",$G262=""),"",$I262*$G262)</f>
        <v/>
      </c>
      <c r="P262" s="22">
        <f>IF(OR($H262="",$G262=""),"",$H262*$G262)</f>
        <v/>
      </c>
    </row>
    <row r="263">
      <c r="A263" s="15" t="n"/>
      <c r="B263" s="15" t="n"/>
      <c r="C263" s="15" t="n"/>
      <c r="D263" s="16" t="n"/>
      <c r="E263" s="19" t="n"/>
      <c r="F263" s="19" t="n"/>
      <c r="G263" s="15" t="n"/>
      <c r="H263" s="20">
        <f>IF($F263="","",IF(Configuración!$C$3="Responsable inscripto",$F263/(1+IF($D263="",Configuración!$C$4,$D263)),$F263))</f>
        <v/>
      </c>
      <c r="I263" s="20">
        <f>IF(OR($E263="",$H263=""),"",$H263-$E263)</f>
        <v/>
      </c>
      <c r="J263" s="17">
        <f>IF(OR($I263="",N($H263)=0),"",$I263/$H263)</f>
        <v/>
      </c>
      <c r="K263" s="17">
        <f>IF(OR($I263="",N($E263)=0),"",$I263/$E263)</f>
        <v/>
      </c>
      <c r="L263" s="17">
        <f>IF($C263="","",IFERROR(INDEX(Rubros!$B$2:$B$31,MATCH($C263,Rubros!$A$2:$A$31,0)),""))</f>
        <v/>
      </c>
      <c r="M263" s="21">
        <f>IF($J263="","",IF($J263&lt;0,"Pierde plata",IF($L263="","Sin objetivo",IF($J263&gt;=$L263,"OK","Bajo objetivo"))))</f>
        <v/>
      </c>
      <c r="N263" s="20">
        <f>IF(OR($E263="",$L263="",N($L263)&gt;=1),"",ROUNDUP($E263/(1-$L263)*IF(Configuración!$C$3="Responsable inscripto",1+IF($D263="",Configuración!$C$4,$D263),1),0))</f>
        <v/>
      </c>
      <c r="O263" s="22">
        <f>IF(OR($I263="",$G263=""),"",$I263*$G263)</f>
        <v/>
      </c>
      <c r="P263" s="22">
        <f>IF(OR($H263="",$G263=""),"",$H263*$G263)</f>
        <v/>
      </c>
    </row>
    <row r="264">
      <c r="A264" s="15" t="n"/>
      <c r="B264" s="15" t="n"/>
      <c r="C264" s="15" t="n"/>
      <c r="D264" s="16" t="n"/>
      <c r="E264" s="19" t="n"/>
      <c r="F264" s="19" t="n"/>
      <c r="G264" s="15" t="n"/>
      <c r="H264" s="20">
        <f>IF($F264="","",IF(Configuración!$C$3="Responsable inscripto",$F264/(1+IF($D264="",Configuración!$C$4,$D264)),$F264))</f>
        <v/>
      </c>
      <c r="I264" s="20">
        <f>IF(OR($E264="",$H264=""),"",$H264-$E264)</f>
        <v/>
      </c>
      <c r="J264" s="17">
        <f>IF(OR($I264="",N($H264)=0),"",$I264/$H264)</f>
        <v/>
      </c>
      <c r="K264" s="17">
        <f>IF(OR($I264="",N($E264)=0),"",$I264/$E264)</f>
        <v/>
      </c>
      <c r="L264" s="17">
        <f>IF($C264="","",IFERROR(INDEX(Rubros!$B$2:$B$31,MATCH($C264,Rubros!$A$2:$A$31,0)),""))</f>
        <v/>
      </c>
      <c r="M264" s="21">
        <f>IF($J264="","",IF($J264&lt;0,"Pierde plata",IF($L264="","Sin objetivo",IF($J264&gt;=$L264,"OK","Bajo objetivo"))))</f>
        <v/>
      </c>
      <c r="N264" s="20">
        <f>IF(OR($E264="",$L264="",N($L264)&gt;=1),"",ROUNDUP($E264/(1-$L264)*IF(Configuración!$C$3="Responsable inscripto",1+IF($D264="",Configuración!$C$4,$D264),1),0))</f>
        <v/>
      </c>
      <c r="O264" s="22">
        <f>IF(OR($I264="",$G264=""),"",$I264*$G264)</f>
        <v/>
      </c>
      <c r="P264" s="22">
        <f>IF(OR($H264="",$G264=""),"",$H264*$G264)</f>
        <v/>
      </c>
    </row>
    <row r="265">
      <c r="A265" s="15" t="n"/>
      <c r="B265" s="15" t="n"/>
      <c r="C265" s="15" t="n"/>
      <c r="D265" s="16" t="n"/>
      <c r="E265" s="19" t="n"/>
      <c r="F265" s="19" t="n"/>
      <c r="G265" s="15" t="n"/>
      <c r="H265" s="20">
        <f>IF($F265="","",IF(Configuración!$C$3="Responsable inscripto",$F265/(1+IF($D265="",Configuración!$C$4,$D265)),$F265))</f>
        <v/>
      </c>
      <c r="I265" s="20">
        <f>IF(OR($E265="",$H265=""),"",$H265-$E265)</f>
        <v/>
      </c>
      <c r="J265" s="17">
        <f>IF(OR($I265="",N($H265)=0),"",$I265/$H265)</f>
        <v/>
      </c>
      <c r="K265" s="17">
        <f>IF(OR($I265="",N($E265)=0),"",$I265/$E265)</f>
        <v/>
      </c>
      <c r="L265" s="17">
        <f>IF($C265="","",IFERROR(INDEX(Rubros!$B$2:$B$31,MATCH($C265,Rubros!$A$2:$A$31,0)),""))</f>
        <v/>
      </c>
      <c r="M265" s="21">
        <f>IF($J265="","",IF($J265&lt;0,"Pierde plata",IF($L265="","Sin objetivo",IF($J265&gt;=$L265,"OK","Bajo objetivo"))))</f>
        <v/>
      </c>
      <c r="N265" s="20">
        <f>IF(OR($E265="",$L265="",N($L265)&gt;=1),"",ROUNDUP($E265/(1-$L265)*IF(Configuración!$C$3="Responsable inscripto",1+IF($D265="",Configuración!$C$4,$D265),1),0))</f>
        <v/>
      </c>
      <c r="O265" s="22">
        <f>IF(OR($I265="",$G265=""),"",$I265*$G265)</f>
        <v/>
      </c>
      <c r="P265" s="22">
        <f>IF(OR($H265="",$G265=""),"",$H265*$G265)</f>
        <v/>
      </c>
    </row>
    <row r="266">
      <c r="A266" s="15" t="n"/>
      <c r="B266" s="15" t="n"/>
      <c r="C266" s="15" t="n"/>
      <c r="D266" s="16" t="n"/>
      <c r="E266" s="19" t="n"/>
      <c r="F266" s="19" t="n"/>
      <c r="G266" s="15" t="n"/>
      <c r="H266" s="20">
        <f>IF($F266="","",IF(Configuración!$C$3="Responsable inscripto",$F266/(1+IF($D266="",Configuración!$C$4,$D266)),$F266))</f>
        <v/>
      </c>
      <c r="I266" s="20">
        <f>IF(OR($E266="",$H266=""),"",$H266-$E266)</f>
        <v/>
      </c>
      <c r="J266" s="17">
        <f>IF(OR($I266="",N($H266)=0),"",$I266/$H266)</f>
        <v/>
      </c>
      <c r="K266" s="17">
        <f>IF(OR($I266="",N($E266)=0),"",$I266/$E266)</f>
        <v/>
      </c>
      <c r="L266" s="17">
        <f>IF($C266="","",IFERROR(INDEX(Rubros!$B$2:$B$31,MATCH($C266,Rubros!$A$2:$A$31,0)),""))</f>
        <v/>
      </c>
      <c r="M266" s="21">
        <f>IF($J266="","",IF($J266&lt;0,"Pierde plata",IF($L266="","Sin objetivo",IF($J266&gt;=$L266,"OK","Bajo objetivo"))))</f>
        <v/>
      </c>
      <c r="N266" s="20">
        <f>IF(OR($E266="",$L266="",N($L266)&gt;=1),"",ROUNDUP($E266/(1-$L266)*IF(Configuración!$C$3="Responsable inscripto",1+IF($D266="",Configuración!$C$4,$D266),1),0))</f>
        <v/>
      </c>
      <c r="O266" s="22">
        <f>IF(OR($I266="",$G266=""),"",$I266*$G266)</f>
        <v/>
      </c>
      <c r="P266" s="22">
        <f>IF(OR($H266="",$G266=""),"",$H266*$G266)</f>
        <v/>
      </c>
    </row>
    <row r="267">
      <c r="A267" s="15" t="n"/>
      <c r="B267" s="15" t="n"/>
      <c r="C267" s="15" t="n"/>
      <c r="D267" s="16" t="n"/>
      <c r="E267" s="19" t="n"/>
      <c r="F267" s="19" t="n"/>
      <c r="G267" s="15" t="n"/>
      <c r="H267" s="20">
        <f>IF($F267="","",IF(Configuración!$C$3="Responsable inscripto",$F267/(1+IF($D267="",Configuración!$C$4,$D267)),$F267))</f>
        <v/>
      </c>
      <c r="I267" s="20">
        <f>IF(OR($E267="",$H267=""),"",$H267-$E267)</f>
        <v/>
      </c>
      <c r="J267" s="17">
        <f>IF(OR($I267="",N($H267)=0),"",$I267/$H267)</f>
        <v/>
      </c>
      <c r="K267" s="17">
        <f>IF(OR($I267="",N($E267)=0),"",$I267/$E267)</f>
        <v/>
      </c>
      <c r="L267" s="17">
        <f>IF($C267="","",IFERROR(INDEX(Rubros!$B$2:$B$31,MATCH($C267,Rubros!$A$2:$A$31,0)),""))</f>
        <v/>
      </c>
      <c r="M267" s="21">
        <f>IF($J267="","",IF($J267&lt;0,"Pierde plata",IF($L267="","Sin objetivo",IF($J267&gt;=$L267,"OK","Bajo objetivo"))))</f>
        <v/>
      </c>
      <c r="N267" s="20">
        <f>IF(OR($E267="",$L267="",N($L267)&gt;=1),"",ROUNDUP($E267/(1-$L267)*IF(Configuración!$C$3="Responsable inscripto",1+IF($D267="",Configuración!$C$4,$D267),1),0))</f>
        <v/>
      </c>
      <c r="O267" s="22">
        <f>IF(OR($I267="",$G267=""),"",$I267*$G267)</f>
        <v/>
      </c>
      <c r="P267" s="22">
        <f>IF(OR($H267="",$G267=""),"",$H267*$G267)</f>
        <v/>
      </c>
    </row>
    <row r="268">
      <c r="A268" s="15" t="n"/>
      <c r="B268" s="15" t="n"/>
      <c r="C268" s="15" t="n"/>
      <c r="D268" s="16" t="n"/>
      <c r="E268" s="19" t="n"/>
      <c r="F268" s="19" t="n"/>
      <c r="G268" s="15" t="n"/>
      <c r="H268" s="20">
        <f>IF($F268="","",IF(Configuración!$C$3="Responsable inscripto",$F268/(1+IF($D268="",Configuración!$C$4,$D268)),$F268))</f>
        <v/>
      </c>
      <c r="I268" s="20">
        <f>IF(OR($E268="",$H268=""),"",$H268-$E268)</f>
        <v/>
      </c>
      <c r="J268" s="17">
        <f>IF(OR($I268="",N($H268)=0),"",$I268/$H268)</f>
        <v/>
      </c>
      <c r="K268" s="17">
        <f>IF(OR($I268="",N($E268)=0),"",$I268/$E268)</f>
        <v/>
      </c>
      <c r="L268" s="17">
        <f>IF($C268="","",IFERROR(INDEX(Rubros!$B$2:$B$31,MATCH($C268,Rubros!$A$2:$A$31,0)),""))</f>
        <v/>
      </c>
      <c r="M268" s="21">
        <f>IF($J268="","",IF($J268&lt;0,"Pierde plata",IF($L268="","Sin objetivo",IF($J268&gt;=$L268,"OK","Bajo objetivo"))))</f>
        <v/>
      </c>
      <c r="N268" s="20">
        <f>IF(OR($E268="",$L268="",N($L268)&gt;=1),"",ROUNDUP($E268/(1-$L268)*IF(Configuración!$C$3="Responsable inscripto",1+IF($D268="",Configuración!$C$4,$D268),1),0))</f>
        <v/>
      </c>
      <c r="O268" s="22">
        <f>IF(OR($I268="",$G268=""),"",$I268*$G268)</f>
        <v/>
      </c>
      <c r="P268" s="22">
        <f>IF(OR($H268="",$G268=""),"",$H268*$G268)</f>
        <v/>
      </c>
    </row>
    <row r="269">
      <c r="A269" s="15" t="n"/>
      <c r="B269" s="15" t="n"/>
      <c r="C269" s="15" t="n"/>
      <c r="D269" s="16" t="n"/>
      <c r="E269" s="19" t="n"/>
      <c r="F269" s="19" t="n"/>
      <c r="G269" s="15" t="n"/>
      <c r="H269" s="20">
        <f>IF($F269="","",IF(Configuración!$C$3="Responsable inscripto",$F269/(1+IF($D269="",Configuración!$C$4,$D269)),$F269))</f>
        <v/>
      </c>
      <c r="I269" s="20">
        <f>IF(OR($E269="",$H269=""),"",$H269-$E269)</f>
        <v/>
      </c>
      <c r="J269" s="17">
        <f>IF(OR($I269="",N($H269)=0),"",$I269/$H269)</f>
        <v/>
      </c>
      <c r="K269" s="17">
        <f>IF(OR($I269="",N($E269)=0),"",$I269/$E269)</f>
        <v/>
      </c>
      <c r="L269" s="17">
        <f>IF($C269="","",IFERROR(INDEX(Rubros!$B$2:$B$31,MATCH($C269,Rubros!$A$2:$A$31,0)),""))</f>
        <v/>
      </c>
      <c r="M269" s="21">
        <f>IF($J269="","",IF($J269&lt;0,"Pierde plata",IF($L269="","Sin objetivo",IF($J269&gt;=$L269,"OK","Bajo objetivo"))))</f>
        <v/>
      </c>
      <c r="N269" s="20">
        <f>IF(OR($E269="",$L269="",N($L269)&gt;=1),"",ROUNDUP($E269/(1-$L269)*IF(Configuración!$C$3="Responsable inscripto",1+IF($D269="",Configuración!$C$4,$D269),1),0))</f>
        <v/>
      </c>
      <c r="O269" s="22">
        <f>IF(OR($I269="",$G269=""),"",$I269*$G269)</f>
        <v/>
      </c>
      <c r="P269" s="22">
        <f>IF(OR($H269="",$G269=""),"",$H269*$G269)</f>
        <v/>
      </c>
    </row>
    <row r="270">
      <c r="A270" s="15" t="n"/>
      <c r="B270" s="15" t="n"/>
      <c r="C270" s="15" t="n"/>
      <c r="D270" s="16" t="n"/>
      <c r="E270" s="19" t="n"/>
      <c r="F270" s="19" t="n"/>
      <c r="G270" s="15" t="n"/>
      <c r="H270" s="20">
        <f>IF($F270="","",IF(Configuración!$C$3="Responsable inscripto",$F270/(1+IF($D270="",Configuración!$C$4,$D270)),$F270))</f>
        <v/>
      </c>
      <c r="I270" s="20">
        <f>IF(OR($E270="",$H270=""),"",$H270-$E270)</f>
        <v/>
      </c>
      <c r="J270" s="17">
        <f>IF(OR($I270="",N($H270)=0),"",$I270/$H270)</f>
        <v/>
      </c>
      <c r="K270" s="17">
        <f>IF(OR($I270="",N($E270)=0),"",$I270/$E270)</f>
        <v/>
      </c>
      <c r="L270" s="17">
        <f>IF($C270="","",IFERROR(INDEX(Rubros!$B$2:$B$31,MATCH($C270,Rubros!$A$2:$A$31,0)),""))</f>
        <v/>
      </c>
      <c r="M270" s="21">
        <f>IF($J270="","",IF($J270&lt;0,"Pierde plata",IF($L270="","Sin objetivo",IF($J270&gt;=$L270,"OK","Bajo objetivo"))))</f>
        <v/>
      </c>
      <c r="N270" s="20">
        <f>IF(OR($E270="",$L270="",N($L270)&gt;=1),"",ROUNDUP($E270/(1-$L270)*IF(Configuración!$C$3="Responsable inscripto",1+IF($D270="",Configuración!$C$4,$D270),1),0))</f>
        <v/>
      </c>
      <c r="O270" s="22">
        <f>IF(OR($I270="",$G270=""),"",$I270*$G270)</f>
        <v/>
      </c>
      <c r="P270" s="22">
        <f>IF(OR($H270="",$G270=""),"",$H270*$G270)</f>
        <v/>
      </c>
    </row>
    <row r="271">
      <c r="A271" s="15" t="n"/>
      <c r="B271" s="15" t="n"/>
      <c r="C271" s="15" t="n"/>
      <c r="D271" s="16" t="n"/>
      <c r="E271" s="19" t="n"/>
      <c r="F271" s="19" t="n"/>
      <c r="G271" s="15" t="n"/>
      <c r="H271" s="20">
        <f>IF($F271="","",IF(Configuración!$C$3="Responsable inscripto",$F271/(1+IF($D271="",Configuración!$C$4,$D271)),$F271))</f>
        <v/>
      </c>
      <c r="I271" s="20">
        <f>IF(OR($E271="",$H271=""),"",$H271-$E271)</f>
        <v/>
      </c>
      <c r="J271" s="17">
        <f>IF(OR($I271="",N($H271)=0),"",$I271/$H271)</f>
        <v/>
      </c>
      <c r="K271" s="17">
        <f>IF(OR($I271="",N($E271)=0),"",$I271/$E271)</f>
        <v/>
      </c>
      <c r="L271" s="17">
        <f>IF($C271="","",IFERROR(INDEX(Rubros!$B$2:$B$31,MATCH($C271,Rubros!$A$2:$A$31,0)),""))</f>
        <v/>
      </c>
      <c r="M271" s="21">
        <f>IF($J271="","",IF($J271&lt;0,"Pierde plata",IF($L271="","Sin objetivo",IF($J271&gt;=$L271,"OK","Bajo objetivo"))))</f>
        <v/>
      </c>
      <c r="N271" s="20">
        <f>IF(OR($E271="",$L271="",N($L271)&gt;=1),"",ROUNDUP($E271/(1-$L271)*IF(Configuración!$C$3="Responsable inscripto",1+IF($D271="",Configuración!$C$4,$D271),1),0))</f>
        <v/>
      </c>
      <c r="O271" s="22">
        <f>IF(OR($I271="",$G271=""),"",$I271*$G271)</f>
        <v/>
      </c>
      <c r="P271" s="22">
        <f>IF(OR($H271="",$G271=""),"",$H271*$G271)</f>
        <v/>
      </c>
    </row>
    <row r="272">
      <c r="A272" s="15" t="n"/>
      <c r="B272" s="15" t="n"/>
      <c r="C272" s="15" t="n"/>
      <c r="D272" s="16" t="n"/>
      <c r="E272" s="19" t="n"/>
      <c r="F272" s="19" t="n"/>
      <c r="G272" s="15" t="n"/>
      <c r="H272" s="20">
        <f>IF($F272="","",IF(Configuración!$C$3="Responsable inscripto",$F272/(1+IF($D272="",Configuración!$C$4,$D272)),$F272))</f>
        <v/>
      </c>
      <c r="I272" s="20">
        <f>IF(OR($E272="",$H272=""),"",$H272-$E272)</f>
        <v/>
      </c>
      <c r="J272" s="17">
        <f>IF(OR($I272="",N($H272)=0),"",$I272/$H272)</f>
        <v/>
      </c>
      <c r="K272" s="17">
        <f>IF(OR($I272="",N($E272)=0),"",$I272/$E272)</f>
        <v/>
      </c>
      <c r="L272" s="17">
        <f>IF($C272="","",IFERROR(INDEX(Rubros!$B$2:$B$31,MATCH($C272,Rubros!$A$2:$A$31,0)),""))</f>
        <v/>
      </c>
      <c r="M272" s="21">
        <f>IF($J272="","",IF($J272&lt;0,"Pierde plata",IF($L272="","Sin objetivo",IF($J272&gt;=$L272,"OK","Bajo objetivo"))))</f>
        <v/>
      </c>
      <c r="N272" s="20">
        <f>IF(OR($E272="",$L272="",N($L272)&gt;=1),"",ROUNDUP($E272/(1-$L272)*IF(Configuración!$C$3="Responsable inscripto",1+IF($D272="",Configuración!$C$4,$D272),1),0))</f>
        <v/>
      </c>
      <c r="O272" s="22">
        <f>IF(OR($I272="",$G272=""),"",$I272*$G272)</f>
        <v/>
      </c>
      <c r="P272" s="22">
        <f>IF(OR($H272="",$G272=""),"",$H272*$G272)</f>
        <v/>
      </c>
    </row>
    <row r="273">
      <c r="A273" s="15" t="n"/>
      <c r="B273" s="15" t="n"/>
      <c r="C273" s="15" t="n"/>
      <c r="D273" s="16" t="n"/>
      <c r="E273" s="19" t="n"/>
      <c r="F273" s="19" t="n"/>
      <c r="G273" s="15" t="n"/>
      <c r="H273" s="20">
        <f>IF($F273="","",IF(Configuración!$C$3="Responsable inscripto",$F273/(1+IF($D273="",Configuración!$C$4,$D273)),$F273))</f>
        <v/>
      </c>
      <c r="I273" s="20">
        <f>IF(OR($E273="",$H273=""),"",$H273-$E273)</f>
        <v/>
      </c>
      <c r="J273" s="17">
        <f>IF(OR($I273="",N($H273)=0),"",$I273/$H273)</f>
        <v/>
      </c>
      <c r="K273" s="17">
        <f>IF(OR($I273="",N($E273)=0),"",$I273/$E273)</f>
        <v/>
      </c>
      <c r="L273" s="17">
        <f>IF($C273="","",IFERROR(INDEX(Rubros!$B$2:$B$31,MATCH($C273,Rubros!$A$2:$A$31,0)),""))</f>
        <v/>
      </c>
      <c r="M273" s="21">
        <f>IF($J273="","",IF($J273&lt;0,"Pierde plata",IF($L273="","Sin objetivo",IF($J273&gt;=$L273,"OK","Bajo objetivo"))))</f>
        <v/>
      </c>
      <c r="N273" s="20">
        <f>IF(OR($E273="",$L273="",N($L273)&gt;=1),"",ROUNDUP($E273/(1-$L273)*IF(Configuración!$C$3="Responsable inscripto",1+IF($D273="",Configuración!$C$4,$D273),1),0))</f>
        <v/>
      </c>
      <c r="O273" s="22">
        <f>IF(OR($I273="",$G273=""),"",$I273*$G273)</f>
        <v/>
      </c>
      <c r="P273" s="22">
        <f>IF(OR($H273="",$G273=""),"",$H273*$G273)</f>
        <v/>
      </c>
    </row>
    <row r="274">
      <c r="A274" s="15" t="n"/>
      <c r="B274" s="15" t="n"/>
      <c r="C274" s="15" t="n"/>
      <c r="D274" s="16" t="n"/>
      <c r="E274" s="19" t="n"/>
      <c r="F274" s="19" t="n"/>
      <c r="G274" s="15" t="n"/>
      <c r="H274" s="20">
        <f>IF($F274="","",IF(Configuración!$C$3="Responsable inscripto",$F274/(1+IF($D274="",Configuración!$C$4,$D274)),$F274))</f>
        <v/>
      </c>
      <c r="I274" s="20">
        <f>IF(OR($E274="",$H274=""),"",$H274-$E274)</f>
        <v/>
      </c>
      <c r="J274" s="17">
        <f>IF(OR($I274="",N($H274)=0),"",$I274/$H274)</f>
        <v/>
      </c>
      <c r="K274" s="17">
        <f>IF(OR($I274="",N($E274)=0),"",$I274/$E274)</f>
        <v/>
      </c>
      <c r="L274" s="17">
        <f>IF($C274="","",IFERROR(INDEX(Rubros!$B$2:$B$31,MATCH($C274,Rubros!$A$2:$A$31,0)),""))</f>
        <v/>
      </c>
      <c r="M274" s="21">
        <f>IF($J274="","",IF($J274&lt;0,"Pierde plata",IF($L274="","Sin objetivo",IF($J274&gt;=$L274,"OK","Bajo objetivo"))))</f>
        <v/>
      </c>
      <c r="N274" s="20">
        <f>IF(OR($E274="",$L274="",N($L274)&gt;=1),"",ROUNDUP($E274/(1-$L274)*IF(Configuración!$C$3="Responsable inscripto",1+IF($D274="",Configuración!$C$4,$D274),1),0))</f>
        <v/>
      </c>
      <c r="O274" s="22">
        <f>IF(OR($I274="",$G274=""),"",$I274*$G274)</f>
        <v/>
      </c>
      <c r="P274" s="22">
        <f>IF(OR($H274="",$G274=""),"",$H274*$G274)</f>
        <v/>
      </c>
    </row>
    <row r="275">
      <c r="A275" s="15" t="n"/>
      <c r="B275" s="15" t="n"/>
      <c r="C275" s="15" t="n"/>
      <c r="D275" s="16" t="n"/>
      <c r="E275" s="19" t="n"/>
      <c r="F275" s="19" t="n"/>
      <c r="G275" s="15" t="n"/>
      <c r="H275" s="20">
        <f>IF($F275="","",IF(Configuración!$C$3="Responsable inscripto",$F275/(1+IF($D275="",Configuración!$C$4,$D275)),$F275))</f>
        <v/>
      </c>
      <c r="I275" s="20">
        <f>IF(OR($E275="",$H275=""),"",$H275-$E275)</f>
        <v/>
      </c>
      <c r="J275" s="17">
        <f>IF(OR($I275="",N($H275)=0),"",$I275/$H275)</f>
        <v/>
      </c>
      <c r="K275" s="17">
        <f>IF(OR($I275="",N($E275)=0),"",$I275/$E275)</f>
        <v/>
      </c>
      <c r="L275" s="17">
        <f>IF($C275="","",IFERROR(INDEX(Rubros!$B$2:$B$31,MATCH($C275,Rubros!$A$2:$A$31,0)),""))</f>
        <v/>
      </c>
      <c r="M275" s="21">
        <f>IF($J275="","",IF($J275&lt;0,"Pierde plata",IF($L275="","Sin objetivo",IF($J275&gt;=$L275,"OK","Bajo objetivo"))))</f>
        <v/>
      </c>
      <c r="N275" s="20">
        <f>IF(OR($E275="",$L275="",N($L275)&gt;=1),"",ROUNDUP($E275/(1-$L275)*IF(Configuración!$C$3="Responsable inscripto",1+IF($D275="",Configuración!$C$4,$D275),1),0))</f>
        <v/>
      </c>
      <c r="O275" s="22">
        <f>IF(OR($I275="",$G275=""),"",$I275*$G275)</f>
        <v/>
      </c>
      <c r="P275" s="22">
        <f>IF(OR($H275="",$G275=""),"",$H275*$G275)</f>
        <v/>
      </c>
    </row>
    <row r="276">
      <c r="A276" s="15" t="n"/>
      <c r="B276" s="15" t="n"/>
      <c r="C276" s="15" t="n"/>
      <c r="D276" s="16" t="n"/>
      <c r="E276" s="19" t="n"/>
      <c r="F276" s="19" t="n"/>
      <c r="G276" s="15" t="n"/>
      <c r="H276" s="20">
        <f>IF($F276="","",IF(Configuración!$C$3="Responsable inscripto",$F276/(1+IF($D276="",Configuración!$C$4,$D276)),$F276))</f>
        <v/>
      </c>
      <c r="I276" s="20">
        <f>IF(OR($E276="",$H276=""),"",$H276-$E276)</f>
        <v/>
      </c>
      <c r="J276" s="17">
        <f>IF(OR($I276="",N($H276)=0),"",$I276/$H276)</f>
        <v/>
      </c>
      <c r="K276" s="17">
        <f>IF(OR($I276="",N($E276)=0),"",$I276/$E276)</f>
        <v/>
      </c>
      <c r="L276" s="17">
        <f>IF($C276="","",IFERROR(INDEX(Rubros!$B$2:$B$31,MATCH($C276,Rubros!$A$2:$A$31,0)),""))</f>
        <v/>
      </c>
      <c r="M276" s="21">
        <f>IF($J276="","",IF($J276&lt;0,"Pierde plata",IF($L276="","Sin objetivo",IF($J276&gt;=$L276,"OK","Bajo objetivo"))))</f>
        <v/>
      </c>
      <c r="N276" s="20">
        <f>IF(OR($E276="",$L276="",N($L276)&gt;=1),"",ROUNDUP($E276/(1-$L276)*IF(Configuración!$C$3="Responsable inscripto",1+IF($D276="",Configuración!$C$4,$D276),1),0))</f>
        <v/>
      </c>
      <c r="O276" s="22">
        <f>IF(OR($I276="",$G276=""),"",$I276*$G276)</f>
        <v/>
      </c>
      <c r="P276" s="22">
        <f>IF(OR($H276="",$G276=""),"",$H276*$G276)</f>
        <v/>
      </c>
    </row>
    <row r="277">
      <c r="A277" s="15" t="n"/>
      <c r="B277" s="15" t="n"/>
      <c r="C277" s="15" t="n"/>
      <c r="D277" s="16" t="n"/>
      <c r="E277" s="19" t="n"/>
      <c r="F277" s="19" t="n"/>
      <c r="G277" s="15" t="n"/>
      <c r="H277" s="20">
        <f>IF($F277="","",IF(Configuración!$C$3="Responsable inscripto",$F277/(1+IF($D277="",Configuración!$C$4,$D277)),$F277))</f>
        <v/>
      </c>
      <c r="I277" s="20">
        <f>IF(OR($E277="",$H277=""),"",$H277-$E277)</f>
        <v/>
      </c>
      <c r="J277" s="17">
        <f>IF(OR($I277="",N($H277)=0),"",$I277/$H277)</f>
        <v/>
      </c>
      <c r="K277" s="17">
        <f>IF(OR($I277="",N($E277)=0),"",$I277/$E277)</f>
        <v/>
      </c>
      <c r="L277" s="17">
        <f>IF($C277="","",IFERROR(INDEX(Rubros!$B$2:$B$31,MATCH($C277,Rubros!$A$2:$A$31,0)),""))</f>
        <v/>
      </c>
      <c r="M277" s="21">
        <f>IF($J277="","",IF($J277&lt;0,"Pierde plata",IF($L277="","Sin objetivo",IF($J277&gt;=$L277,"OK","Bajo objetivo"))))</f>
        <v/>
      </c>
      <c r="N277" s="20">
        <f>IF(OR($E277="",$L277="",N($L277)&gt;=1),"",ROUNDUP($E277/(1-$L277)*IF(Configuración!$C$3="Responsable inscripto",1+IF($D277="",Configuración!$C$4,$D277),1),0))</f>
        <v/>
      </c>
      <c r="O277" s="22">
        <f>IF(OR($I277="",$G277=""),"",$I277*$G277)</f>
        <v/>
      </c>
      <c r="P277" s="22">
        <f>IF(OR($H277="",$G277=""),"",$H277*$G277)</f>
        <v/>
      </c>
    </row>
    <row r="278">
      <c r="A278" s="15" t="n"/>
      <c r="B278" s="15" t="n"/>
      <c r="C278" s="15" t="n"/>
      <c r="D278" s="16" t="n"/>
      <c r="E278" s="19" t="n"/>
      <c r="F278" s="19" t="n"/>
      <c r="G278" s="15" t="n"/>
      <c r="H278" s="20">
        <f>IF($F278="","",IF(Configuración!$C$3="Responsable inscripto",$F278/(1+IF($D278="",Configuración!$C$4,$D278)),$F278))</f>
        <v/>
      </c>
      <c r="I278" s="20">
        <f>IF(OR($E278="",$H278=""),"",$H278-$E278)</f>
        <v/>
      </c>
      <c r="J278" s="17">
        <f>IF(OR($I278="",N($H278)=0),"",$I278/$H278)</f>
        <v/>
      </c>
      <c r="K278" s="17">
        <f>IF(OR($I278="",N($E278)=0),"",$I278/$E278)</f>
        <v/>
      </c>
      <c r="L278" s="17">
        <f>IF($C278="","",IFERROR(INDEX(Rubros!$B$2:$B$31,MATCH($C278,Rubros!$A$2:$A$31,0)),""))</f>
        <v/>
      </c>
      <c r="M278" s="21">
        <f>IF($J278="","",IF($J278&lt;0,"Pierde plata",IF($L278="","Sin objetivo",IF($J278&gt;=$L278,"OK","Bajo objetivo"))))</f>
        <v/>
      </c>
      <c r="N278" s="20">
        <f>IF(OR($E278="",$L278="",N($L278)&gt;=1),"",ROUNDUP($E278/(1-$L278)*IF(Configuración!$C$3="Responsable inscripto",1+IF($D278="",Configuración!$C$4,$D278),1),0))</f>
        <v/>
      </c>
      <c r="O278" s="22">
        <f>IF(OR($I278="",$G278=""),"",$I278*$G278)</f>
        <v/>
      </c>
      <c r="P278" s="22">
        <f>IF(OR($H278="",$G278=""),"",$H278*$G278)</f>
        <v/>
      </c>
    </row>
    <row r="279">
      <c r="A279" s="15" t="n"/>
      <c r="B279" s="15" t="n"/>
      <c r="C279" s="15" t="n"/>
      <c r="D279" s="16" t="n"/>
      <c r="E279" s="19" t="n"/>
      <c r="F279" s="19" t="n"/>
      <c r="G279" s="15" t="n"/>
      <c r="H279" s="20">
        <f>IF($F279="","",IF(Configuración!$C$3="Responsable inscripto",$F279/(1+IF($D279="",Configuración!$C$4,$D279)),$F279))</f>
        <v/>
      </c>
      <c r="I279" s="20">
        <f>IF(OR($E279="",$H279=""),"",$H279-$E279)</f>
        <v/>
      </c>
      <c r="J279" s="17">
        <f>IF(OR($I279="",N($H279)=0),"",$I279/$H279)</f>
        <v/>
      </c>
      <c r="K279" s="17">
        <f>IF(OR($I279="",N($E279)=0),"",$I279/$E279)</f>
        <v/>
      </c>
      <c r="L279" s="17">
        <f>IF($C279="","",IFERROR(INDEX(Rubros!$B$2:$B$31,MATCH($C279,Rubros!$A$2:$A$31,0)),""))</f>
        <v/>
      </c>
      <c r="M279" s="21">
        <f>IF($J279="","",IF($J279&lt;0,"Pierde plata",IF($L279="","Sin objetivo",IF($J279&gt;=$L279,"OK","Bajo objetivo"))))</f>
        <v/>
      </c>
      <c r="N279" s="20">
        <f>IF(OR($E279="",$L279="",N($L279)&gt;=1),"",ROUNDUP($E279/(1-$L279)*IF(Configuración!$C$3="Responsable inscripto",1+IF($D279="",Configuración!$C$4,$D279),1),0))</f>
        <v/>
      </c>
      <c r="O279" s="22">
        <f>IF(OR($I279="",$G279=""),"",$I279*$G279)</f>
        <v/>
      </c>
      <c r="P279" s="22">
        <f>IF(OR($H279="",$G279=""),"",$H279*$G279)</f>
        <v/>
      </c>
    </row>
    <row r="280">
      <c r="A280" s="15" t="n"/>
      <c r="B280" s="15" t="n"/>
      <c r="C280" s="15" t="n"/>
      <c r="D280" s="16" t="n"/>
      <c r="E280" s="19" t="n"/>
      <c r="F280" s="19" t="n"/>
      <c r="G280" s="15" t="n"/>
      <c r="H280" s="20">
        <f>IF($F280="","",IF(Configuración!$C$3="Responsable inscripto",$F280/(1+IF($D280="",Configuración!$C$4,$D280)),$F280))</f>
        <v/>
      </c>
      <c r="I280" s="20">
        <f>IF(OR($E280="",$H280=""),"",$H280-$E280)</f>
        <v/>
      </c>
      <c r="J280" s="17">
        <f>IF(OR($I280="",N($H280)=0),"",$I280/$H280)</f>
        <v/>
      </c>
      <c r="K280" s="17">
        <f>IF(OR($I280="",N($E280)=0),"",$I280/$E280)</f>
        <v/>
      </c>
      <c r="L280" s="17">
        <f>IF($C280="","",IFERROR(INDEX(Rubros!$B$2:$B$31,MATCH($C280,Rubros!$A$2:$A$31,0)),""))</f>
        <v/>
      </c>
      <c r="M280" s="21">
        <f>IF($J280="","",IF($J280&lt;0,"Pierde plata",IF($L280="","Sin objetivo",IF($J280&gt;=$L280,"OK","Bajo objetivo"))))</f>
        <v/>
      </c>
      <c r="N280" s="20">
        <f>IF(OR($E280="",$L280="",N($L280)&gt;=1),"",ROUNDUP($E280/(1-$L280)*IF(Configuración!$C$3="Responsable inscripto",1+IF($D280="",Configuración!$C$4,$D280),1),0))</f>
        <v/>
      </c>
      <c r="O280" s="22">
        <f>IF(OR($I280="",$G280=""),"",$I280*$G280)</f>
        <v/>
      </c>
      <c r="P280" s="22">
        <f>IF(OR($H280="",$G280=""),"",$H280*$G280)</f>
        <v/>
      </c>
    </row>
    <row r="281">
      <c r="A281" s="15" t="n"/>
      <c r="B281" s="15" t="n"/>
      <c r="C281" s="15" t="n"/>
      <c r="D281" s="16" t="n"/>
      <c r="E281" s="19" t="n"/>
      <c r="F281" s="19" t="n"/>
      <c r="G281" s="15" t="n"/>
      <c r="H281" s="20">
        <f>IF($F281="","",IF(Configuración!$C$3="Responsable inscripto",$F281/(1+IF($D281="",Configuración!$C$4,$D281)),$F281))</f>
        <v/>
      </c>
      <c r="I281" s="20">
        <f>IF(OR($E281="",$H281=""),"",$H281-$E281)</f>
        <v/>
      </c>
      <c r="J281" s="17">
        <f>IF(OR($I281="",N($H281)=0),"",$I281/$H281)</f>
        <v/>
      </c>
      <c r="K281" s="17">
        <f>IF(OR($I281="",N($E281)=0),"",$I281/$E281)</f>
        <v/>
      </c>
      <c r="L281" s="17">
        <f>IF($C281="","",IFERROR(INDEX(Rubros!$B$2:$B$31,MATCH($C281,Rubros!$A$2:$A$31,0)),""))</f>
        <v/>
      </c>
      <c r="M281" s="21">
        <f>IF($J281="","",IF($J281&lt;0,"Pierde plata",IF($L281="","Sin objetivo",IF($J281&gt;=$L281,"OK","Bajo objetivo"))))</f>
        <v/>
      </c>
      <c r="N281" s="20">
        <f>IF(OR($E281="",$L281="",N($L281)&gt;=1),"",ROUNDUP($E281/(1-$L281)*IF(Configuración!$C$3="Responsable inscripto",1+IF($D281="",Configuración!$C$4,$D281),1),0))</f>
        <v/>
      </c>
      <c r="O281" s="22">
        <f>IF(OR($I281="",$G281=""),"",$I281*$G281)</f>
        <v/>
      </c>
      <c r="P281" s="22">
        <f>IF(OR($H281="",$G281=""),"",$H281*$G281)</f>
        <v/>
      </c>
    </row>
    <row r="282">
      <c r="A282" s="15" t="n"/>
      <c r="B282" s="15" t="n"/>
      <c r="C282" s="15" t="n"/>
      <c r="D282" s="16" t="n"/>
      <c r="E282" s="19" t="n"/>
      <c r="F282" s="19" t="n"/>
      <c r="G282" s="15" t="n"/>
      <c r="H282" s="20">
        <f>IF($F282="","",IF(Configuración!$C$3="Responsable inscripto",$F282/(1+IF($D282="",Configuración!$C$4,$D282)),$F282))</f>
        <v/>
      </c>
      <c r="I282" s="20">
        <f>IF(OR($E282="",$H282=""),"",$H282-$E282)</f>
        <v/>
      </c>
      <c r="J282" s="17">
        <f>IF(OR($I282="",N($H282)=0),"",$I282/$H282)</f>
        <v/>
      </c>
      <c r="K282" s="17">
        <f>IF(OR($I282="",N($E282)=0),"",$I282/$E282)</f>
        <v/>
      </c>
      <c r="L282" s="17">
        <f>IF($C282="","",IFERROR(INDEX(Rubros!$B$2:$B$31,MATCH($C282,Rubros!$A$2:$A$31,0)),""))</f>
        <v/>
      </c>
      <c r="M282" s="21">
        <f>IF($J282="","",IF($J282&lt;0,"Pierde plata",IF($L282="","Sin objetivo",IF($J282&gt;=$L282,"OK","Bajo objetivo"))))</f>
        <v/>
      </c>
      <c r="N282" s="20">
        <f>IF(OR($E282="",$L282="",N($L282)&gt;=1),"",ROUNDUP($E282/(1-$L282)*IF(Configuración!$C$3="Responsable inscripto",1+IF($D282="",Configuración!$C$4,$D282),1),0))</f>
        <v/>
      </c>
      <c r="O282" s="22">
        <f>IF(OR($I282="",$G282=""),"",$I282*$G282)</f>
        <v/>
      </c>
      <c r="P282" s="22">
        <f>IF(OR($H282="",$G282=""),"",$H282*$G282)</f>
        <v/>
      </c>
    </row>
    <row r="283">
      <c r="A283" s="15" t="n"/>
      <c r="B283" s="15" t="n"/>
      <c r="C283" s="15" t="n"/>
      <c r="D283" s="16" t="n"/>
      <c r="E283" s="19" t="n"/>
      <c r="F283" s="19" t="n"/>
      <c r="G283" s="15" t="n"/>
      <c r="H283" s="20">
        <f>IF($F283="","",IF(Configuración!$C$3="Responsable inscripto",$F283/(1+IF($D283="",Configuración!$C$4,$D283)),$F283))</f>
        <v/>
      </c>
      <c r="I283" s="20">
        <f>IF(OR($E283="",$H283=""),"",$H283-$E283)</f>
        <v/>
      </c>
      <c r="J283" s="17">
        <f>IF(OR($I283="",N($H283)=0),"",$I283/$H283)</f>
        <v/>
      </c>
      <c r="K283" s="17">
        <f>IF(OR($I283="",N($E283)=0),"",$I283/$E283)</f>
        <v/>
      </c>
      <c r="L283" s="17">
        <f>IF($C283="","",IFERROR(INDEX(Rubros!$B$2:$B$31,MATCH($C283,Rubros!$A$2:$A$31,0)),""))</f>
        <v/>
      </c>
      <c r="M283" s="21">
        <f>IF($J283="","",IF($J283&lt;0,"Pierde plata",IF($L283="","Sin objetivo",IF($J283&gt;=$L283,"OK","Bajo objetivo"))))</f>
        <v/>
      </c>
      <c r="N283" s="20">
        <f>IF(OR($E283="",$L283="",N($L283)&gt;=1),"",ROUNDUP($E283/(1-$L283)*IF(Configuración!$C$3="Responsable inscripto",1+IF($D283="",Configuración!$C$4,$D283),1),0))</f>
        <v/>
      </c>
      <c r="O283" s="22">
        <f>IF(OR($I283="",$G283=""),"",$I283*$G283)</f>
        <v/>
      </c>
      <c r="P283" s="22">
        <f>IF(OR($H283="",$G283=""),"",$H283*$G283)</f>
        <v/>
      </c>
    </row>
    <row r="284">
      <c r="A284" s="15" t="n"/>
      <c r="B284" s="15" t="n"/>
      <c r="C284" s="15" t="n"/>
      <c r="D284" s="16" t="n"/>
      <c r="E284" s="19" t="n"/>
      <c r="F284" s="19" t="n"/>
      <c r="G284" s="15" t="n"/>
      <c r="H284" s="20">
        <f>IF($F284="","",IF(Configuración!$C$3="Responsable inscripto",$F284/(1+IF($D284="",Configuración!$C$4,$D284)),$F284))</f>
        <v/>
      </c>
      <c r="I284" s="20">
        <f>IF(OR($E284="",$H284=""),"",$H284-$E284)</f>
        <v/>
      </c>
      <c r="J284" s="17">
        <f>IF(OR($I284="",N($H284)=0),"",$I284/$H284)</f>
        <v/>
      </c>
      <c r="K284" s="17">
        <f>IF(OR($I284="",N($E284)=0),"",$I284/$E284)</f>
        <v/>
      </c>
      <c r="L284" s="17">
        <f>IF($C284="","",IFERROR(INDEX(Rubros!$B$2:$B$31,MATCH($C284,Rubros!$A$2:$A$31,0)),""))</f>
        <v/>
      </c>
      <c r="M284" s="21">
        <f>IF($J284="","",IF($J284&lt;0,"Pierde plata",IF($L284="","Sin objetivo",IF($J284&gt;=$L284,"OK","Bajo objetivo"))))</f>
        <v/>
      </c>
      <c r="N284" s="20">
        <f>IF(OR($E284="",$L284="",N($L284)&gt;=1),"",ROUNDUP($E284/(1-$L284)*IF(Configuración!$C$3="Responsable inscripto",1+IF($D284="",Configuración!$C$4,$D284),1),0))</f>
        <v/>
      </c>
      <c r="O284" s="22">
        <f>IF(OR($I284="",$G284=""),"",$I284*$G284)</f>
        <v/>
      </c>
      <c r="P284" s="22">
        <f>IF(OR($H284="",$G284=""),"",$H284*$G284)</f>
        <v/>
      </c>
    </row>
    <row r="285">
      <c r="A285" s="15" t="n"/>
      <c r="B285" s="15" t="n"/>
      <c r="C285" s="15" t="n"/>
      <c r="D285" s="16" t="n"/>
      <c r="E285" s="19" t="n"/>
      <c r="F285" s="19" t="n"/>
      <c r="G285" s="15" t="n"/>
      <c r="H285" s="20">
        <f>IF($F285="","",IF(Configuración!$C$3="Responsable inscripto",$F285/(1+IF($D285="",Configuración!$C$4,$D285)),$F285))</f>
        <v/>
      </c>
      <c r="I285" s="20">
        <f>IF(OR($E285="",$H285=""),"",$H285-$E285)</f>
        <v/>
      </c>
      <c r="J285" s="17">
        <f>IF(OR($I285="",N($H285)=0),"",$I285/$H285)</f>
        <v/>
      </c>
      <c r="K285" s="17">
        <f>IF(OR($I285="",N($E285)=0),"",$I285/$E285)</f>
        <v/>
      </c>
      <c r="L285" s="17">
        <f>IF($C285="","",IFERROR(INDEX(Rubros!$B$2:$B$31,MATCH($C285,Rubros!$A$2:$A$31,0)),""))</f>
        <v/>
      </c>
      <c r="M285" s="21">
        <f>IF($J285="","",IF($J285&lt;0,"Pierde plata",IF($L285="","Sin objetivo",IF($J285&gt;=$L285,"OK","Bajo objetivo"))))</f>
        <v/>
      </c>
      <c r="N285" s="20">
        <f>IF(OR($E285="",$L285="",N($L285)&gt;=1),"",ROUNDUP($E285/(1-$L285)*IF(Configuración!$C$3="Responsable inscripto",1+IF($D285="",Configuración!$C$4,$D285),1),0))</f>
        <v/>
      </c>
      <c r="O285" s="22">
        <f>IF(OR($I285="",$G285=""),"",$I285*$G285)</f>
        <v/>
      </c>
      <c r="P285" s="22">
        <f>IF(OR($H285="",$G285=""),"",$H285*$G285)</f>
        <v/>
      </c>
    </row>
    <row r="286">
      <c r="A286" s="15" t="n"/>
      <c r="B286" s="15" t="n"/>
      <c r="C286" s="15" t="n"/>
      <c r="D286" s="16" t="n"/>
      <c r="E286" s="19" t="n"/>
      <c r="F286" s="19" t="n"/>
      <c r="G286" s="15" t="n"/>
      <c r="H286" s="20">
        <f>IF($F286="","",IF(Configuración!$C$3="Responsable inscripto",$F286/(1+IF($D286="",Configuración!$C$4,$D286)),$F286))</f>
        <v/>
      </c>
      <c r="I286" s="20">
        <f>IF(OR($E286="",$H286=""),"",$H286-$E286)</f>
        <v/>
      </c>
      <c r="J286" s="17">
        <f>IF(OR($I286="",N($H286)=0),"",$I286/$H286)</f>
        <v/>
      </c>
      <c r="K286" s="17">
        <f>IF(OR($I286="",N($E286)=0),"",$I286/$E286)</f>
        <v/>
      </c>
      <c r="L286" s="17">
        <f>IF($C286="","",IFERROR(INDEX(Rubros!$B$2:$B$31,MATCH($C286,Rubros!$A$2:$A$31,0)),""))</f>
        <v/>
      </c>
      <c r="M286" s="21">
        <f>IF($J286="","",IF($J286&lt;0,"Pierde plata",IF($L286="","Sin objetivo",IF($J286&gt;=$L286,"OK","Bajo objetivo"))))</f>
        <v/>
      </c>
      <c r="N286" s="20">
        <f>IF(OR($E286="",$L286="",N($L286)&gt;=1),"",ROUNDUP($E286/(1-$L286)*IF(Configuración!$C$3="Responsable inscripto",1+IF($D286="",Configuración!$C$4,$D286),1),0))</f>
        <v/>
      </c>
      <c r="O286" s="22">
        <f>IF(OR($I286="",$G286=""),"",$I286*$G286)</f>
        <v/>
      </c>
      <c r="P286" s="22">
        <f>IF(OR($H286="",$G286=""),"",$H286*$G286)</f>
        <v/>
      </c>
    </row>
    <row r="287">
      <c r="A287" s="15" t="n"/>
      <c r="B287" s="15" t="n"/>
      <c r="C287" s="15" t="n"/>
      <c r="D287" s="16" t="n"/>
      <c r="E287" s="19" t="n"/>
      <c r="F287" s="19" t="n"/>
      <c r="G287" s="15" t="n"/>
      <c r="H287" s="20">
        <f>IF($F287="","",IF(Configuración!$C$3="Responsable inscripto",$F287/(1+IF($D287="",Configuración!$C$4,$D287)),$F287))</f>
        <v/>
      </c>
      <c r="I287" s="20">
        <f>IF(OR($E287="",$H287=""),"",$H287-$E287)</f>
        <v/>
      </c>
      <c r="J287" s="17">
        <f>IF(OR($I287="",N($H287)=0),"",$I287/$H287)</f>
        <v/>
      </c>
      <c r="K287" s="17">
        <f>IF(OR($I287="",N($E287)=0),"",$I287/$E287)</f>
        <v/>
      </c>
      <c r="L287" s="17">
        <f>IF($C287="","",IFERROR(INDEX(Rubros!$B$2:$B$31,MATCH($C287,Rubros!$A$2:$A$31,0)),""))</f>
        <v/>
      </c>
      <c r="M287" s="21">
        <f>IF($J287="","",IF($J287&lt;0,"Pierde plata",IF($L287="","Sin objetivo",IF($J287&gt;=$L287,"OK","Bajo objetivo"))))</f>
        <v/>
      </c>
      <c r="N287" s="20">
        <f>IF(OR($E287="",$L287="",N($L287)&gt;=1),"",ROUNDUP($E287/(1-$L287)*IF(Configuración!$C$3="Responsable inscripto",1+IF($D287="",Configuración!$C$4,$D287),1),0))</f>
        <v/>
      </c>
      <c r="O287" s="22">
        <f>IF(OR($I287="",$G287=""),"",$I287*$G287)</f>
        <v/>
      </c>
      <c r="P287" s="22">
        <f>IF(OR($H287="",$G287=""),"",$H287*$G287)</f>
        <v/>
      </c>
    </row>
    <row r="288">
      <c r="A288" s="15" t="n"/>
      <c r="B288" s="15" t="n"/>
      <c r="C288" s="15" t="n"/>
      <c r="D288" s="16" t="n"/>
      <c r="E288" s="19" t="n"/>
      <c r="F288" s="19" t="n"/>
      <c r="G288" s="15" t="n"/>
      <c r="H288" s="20">
        <f>IF($F288="","",IF(Configuración!$C$3="Responsable inscripto",$F288/(1+IF($D288="",Configuración!$C$4,$D288)),$F288))</f>
        <v/>
      </c>
      <c r="I288" s="20">
        <f>IF(OR($E288="",$H288=""),"",$H288-$E288)</f>
        <v/>
      </c>
      <c r="J288" s="17">
        <f>IF(OR($I288="",N($H288)=0),"",$I288/$H288)</f>
        <v/>
      </c>
      <c r="K288" s="17">
        <f>IF(OR($I288="",N($E288)=0),"",$I288/$E288)</f>
        <v/>
      </c>
      <c r="L288" s="17">
        <f>IF($C288="","",IFERROR(INDEX(Rubros!$B$2:$B$31,MATCH($C288,Rubros!$A$2:$A$31,0)),""))</f>
        <v/>
      </c>
      <c r="M288" s="21">
        <f>IF($J288="","",IF($J288&lt;0,"Pierde plata",IF($L288="","Sin objetivo",IF($J288&gt;=$L288,"OK","Bajo objetivo"))))</f>
        <v/>
      </c>
      <c r="N288" s="20">
        <f>IF(OR($E288="",$L288="",N($L288)&gt;=1),"",ROUNDUP($E288/(1-$L288)*IF(Configuración!$C$3="Responsable inscripto",1+IF($D288="",Configuración!$C$4,$D288),1),0))</f>
        <v/>
      </c>
      <c r="O288" s="22">
        <f>IF(OR($I288="",$G288=""),"",$I288*$G288)</f>
        <v/>
      </c>
      <c r="P288" s="22">
        <f>IF(OR($H288="",$G288=""),"",$H288*$G288)</f>
        <v/>
      </c>
    </row>
    <row r="289">
      <c r="A289" s="15" t="n"/>
      <c r="B289" s="15" t="n"/>
      <c r="C289" s="15" t="n"/>
      <c r="D289" s="16" t="n"/>
      <c r="E289" s="19" t="n"/>
      <c r="F289" s="19" t="n"/>
      <c r="G289" s="15" t="n"/>
      <c r="H289" s="20">
        <f>IF($F289="","",IF(Configuración!$C$3="Responsable inscripto",$F289/(1+IF($D289="",Configuración!$C$4,$D289)),$F289))</f>
        <v/>
      </c>
      <c r="I289" s="20">
        <f>IF(OR($E289="",$H289=""),"",$H289-$E289)</f>
        <v/>
      </c>
      <c r="J289" s="17">
        <f>IF(OR($I289="",N($H289)=0),"",$I289/$H289)</f>
        <v/>
      </c>
      <c r="K289" s="17">
        <f>IF(OR($I289="",N($E289)=0),"",$I289/$E289)</f>
        <v/>
      </c>
      <c r="L289" s="17">
        <f>IF($C289="","",IFERROR(INDEX(Rubros!$B$2:$B$31,MATCH($C289,Rubros!$A$2:$A$31,0)),""))</f>
        <v/>
      </c>
      <c r="M289" s="21">
        <f>IF($J289="","",IF($J289&lt;0,"Pierde plata",IF($L289="","Sin objetivo",IF($J289&gt;=$L289,"OK","Bajo objetivo"))))</f>
        <v/>
      </c>
      <c r="N289" s="20">
        <f>IF(OR($E289="",$L289="",N($L289)&gt;=1),"",ROUNDUP($E289/(1-$L289)*IF(Configuración!$C$3="Responsable inscripto",1+IF($D289="",Configuración!$C$4,$D289),1),0))</f>
        <v/>
      </c>
      <c r="O289" s="22">
        <f>IF(OR($I289="",$G289=""),"",$I289*$G289)</f>
        <v/>
      </c>
      <c r="P289" s="22">
        <f>IF(OR($H289="",$G289=""),"",$H289*$G289)</f>
        <v/>
      </c>
    </row>
    <row r="290">
      <c r="A290" s="15" t="n"/>
      <c r="B290" s="15" t="n"/>
      <c r="C290" s="15" t="n"/>
      <c r="D290" s="16" t="n"/>
      <c r="E290" s="19" t="n"/>
      <c r="F290" s="19" t="n"/>
      <c r="G290" s="15" t="n"/>
      <c r="H290" s="20">
        <f>IF($F290="","",IF(Configuración!$C$3="Responsable inscripto",$F290/(1+IF($D290="",Configuración!$C$4,$D290)),$F290))</f>
        <v/>
      </c>
      <c r="I290" s="20">
        <f>IF(OR($E290="",$H290=""),"",$H290-$E290)</f>
        <v/>
      </c>
      <c r="J290" s="17">
        <f>IF(OR($I290="",N($H290)=0),"",$I290/$H290)</f>
        <v/>
      </c>
      <c r="K290" s="17">
        <f>IF(OR($I290="",N($E290)=0),"",$I290/$E290)</f>
        <v/>
      </c>
      <c r="L290" s="17">
        <f>IF($C290="","",IFERROR(INDEX(Rubros!$B$2:$B$31,MATCH($C290,Rubros!$A$2:$A$31,0)),""))</f>
        <v/>
      </c>
      <c r="M290" s="21">
        <f>IF($J290="","",IF($J290&lt;0,"Pierde plata",IF($L290="","Sin objetivo",IF($J290&gt;=$L290,"OK","Bajo objetivo"))))</f>
        <v/>
      </c>
      <c r="N290" s="20">
        <f>IF(OR($E290="",$L290="",N($L290)&gt;=1),"",ROUNDUP($E290/(1-$L290)*IF(Configuración!$C$3="Responsable inscripto",1+IF($D290="",Configuración!$C$4,$D290),1),0))</f>
        <v/>
      </c>
      <c r="O290" s="22">
        <f>IF(OR($I290="",$G290=""),"",$I290*$G290)</f>
        <v/>
      </c>
      <c r="P290" s="22">
        <f>IF(OR($H290="",$G290=""),"",$H290*$G290)</f>
        <v/>
      </c>
    </row>
    <row r="291">
      <c r="A291" s="15" t="n"/>
      <c r="B291" s="15" t="n"/>
      <c r="C291" s="15" t="n"/>
      <c r="D291" s="16" t="n"/>
      <c r="E291" s="19" t="n"/>
      <c r="F291" s="19" t="n"/>
      <c r="G291" s="15" t="n"/>
      <c r="H291" s="20">
        <f>IF($F291="","",IF(Configuración!$C$3="Responsable inscripto",$F291/(1+IF($D291="",Configuración!$C$4,$D291)),$F291))</f>
        <v/>
      </c>
      <c r="I291" s="20">
        <f>IF(OR($E291="",$H291=""),"",$H291-$E291)</f>
        <v/>
      </c>
      <c r="J291" s="17">
        <f>IF(OR($I291="",N($H291)=0),"",$I291/$H291)</f>
        <v/>
      </c>
      <c r="K291" s="17">
        <f>IF(OR($I291="",N($E291)=0),"",$I291/$E291)</f>
        <v/>
      </c>
      <c r="L291" s="17">
        <f>IF($C291="","",IFERROR(INDEX(Rubros!$B$2:$B$31,MATCH($C291,Rubros!$A$2:$A$31,0)),""))</f>
        <v/>
      </c>
      <c r="M291" s="21">
        <f>IF($J291="","",IF($J291&lt;0,"Pierde plata",IF($L291="","Sin objetivo",IF($J291&gt;=$L291,"OK","Bajo objetivo"))))</f>
        <v/>
      </c>
      <c r="N291" s="20">
        <f>IF(OR($E291="",$L291="",N($L291)&gt;=1),"",ROUNDUP($E291/(1-$L291)*IF(Configuración!$C$3="Responsable inscripto",1+IF($D291="",Configuración!$C$4,$D291),1),0))</f>
        <v/>
      </c>
      <c r="O291" s="22">
        <f>IF(OR($I291="",$G291=""),"",$I291*$G291)</f>
        <v/>
      </c>
      <c r="P291" s="22">
        <f>IF(OR($H291="",$G291=""),"",$H291*$G291)</f>
        <v/>
      </c>
    </row>
    <row r="292">
      <c r="A292" s="15" t="n"/>
      <c r="B292" s="15" t="n"/>
      <c r="C292" s="15" t="n"/>
      <c r="D292" s="16" t="n"/>
      <c r="E292" s="19" t="n"/>
      <c r="F292" s="19" t="n"/>
      <c r="G292" s="15" t="n"/>
      <c r="H292" s="20">
        <f>IF($F292="","",IF(Configuración!$C$3="Responsable inscripto",$F292/(1+IF($D292="",Configuración!$C$4,$D292)),$F292))</f>
        <v/>
      </c>
      <c r="I292" s="20">
        <f>IF(OR($E292="",$H292=""),"",$H292-$E292)</f>
        <v/>
      </c>
      <c r="J292" s="17">
        <f>IF(OR($I292="",N($H292)=0),"",$I292/$H292)</f>
        <v/>
      </c>
      <c r="K292" s="17">
        <f>IF(OR($I292="",N($E292)=0),"",$I292/$E292)</f>
        <v/>
      </c>
      <c r="L292" s="17">
        <f>IF($C292="","",IFERROR(INDEX(Rubros!$B$2:$B$31,MATCH($C292,Rubros!$A$2:$A$31,0)),""))</f>
        <v/>
      </c>
      <c r="M292" s="21">
        <f>IF($J292="","",IF($J292&lt;0,"Pierde plata",IF($L292="","Sin objetivo",IF($J292&gt;=$L292,"OK","Bajo objetivo"))))</f>
        <v/>
      </c>
      <c r="N292" s="20">
        <f>IF(OR($E292="",$L292="",N($L292)&gt;=1),"",ROUNDUP($E292/(1-$L292)*IF(Configuración!$C$3="Responsable inscripto",1+IF($D292="",Configuración!$C$4,$D292),1),0))</f>
        <v/>
      </c>
      <c r="O292" s="22">
        <f>IF(OR($I292="",$G292=""),"",$I292*$G292)</f>
        <v/>
      </c>
      <c r="P292" s="22">
        <f>IF(OR($H292="",$G292=""),"",$H292*$G292)</f>
        <v/>
      </c>
    </row>
    <row r="293">
      <c r="A293" s="15" t="n"/>
      <c r="B293" s="15" t="n"/>
      <c r="C293" s="15" t="n"/>
      <c r="D293" s="16" t="n"/>
      <c r="E293" s="19" t="n"/>
      <c r="F293" s="19" t="n"/>
      <c r="G293" s="15" t="n"/>
      <c r="H293" s="20">
        <f>IF($F293="","",IF(Configuración!$C$3="Responsable inscripto",$F293/(1+IF($D293="",Configuración!$C$4,$D293)),$F293))</f>
        <v/>
      </c>
      <c r="I293" s="20">
        <f>IF(OR($E293="",$H293=""),"",$H293-$E293)</f>
        <v/>
      </c>
      <c r="J293" s="17">
        <f>IF(OR($I293="",N($H293)=0),"",$I293/$H293)</f>
        <v/>
      </c>
      <c r="K293" s="17">
        <f>IF(OR($I293="",N($E293)=0),"",$I293/$E293)</f>
        <v/>
      </c>
      <c r="L293" s="17">
        <f>IF($C293="","",IFERROR(INDEX(Rubros!$B$2:$B$31,MATCH($C293,Rubros!$A$2:$A$31,0)),""))</f>
        <v/>
      </c>
      <c r="M293" s="21">
        <f>IF($J293="","",IF($J293&lt;0,"Pierde plata",IF($L293="","Sin objetivo",IF($J293&gt;=$L293,"OK","Bajo objetivo"))))</f>
        <v/>
      </c>
      <c r="N293" s="20">
        <f>IF(OR($E293="",$L293="",N($L293)&gt;=1),"",ROUNDUP($E293/(1-$L293)*IF(Configuración!$C$3="Responsable inscripto",1+IF($D293="",Configuración!$C$4,$D293),1),0))</f>
        <v/>
      </c>
      <c r="O293" s="22">
        <f>IF(OR($I293="",$G293=""),"",$I293*$G293)</f>
        <v/>
      </c>
      <c r="P293" s="22">
        <f>IF(OR($H293="",$G293=""),"",$H293*$G293)</f>
        <v/>
      </c>
    </row>
    <row r="294">
      <c r="A294" s="15" t="n"/>
      <c r="B294" s="15" t="n"/>
      <c r="C294" s="15" t="n"/>
      <c r="D294" s="16" t="n"/>
      <c r="E294" s="19" t="n"/>
      <c r="F294" s="19" t="n"/>
      <c r="G294" s="15" t="n"/>
      <c r="H294" s="20">
        <f>IF($F294="","",IF(Configuración!$C$3="Responsable inscripto",$F294/(1+IF($D294="",Configuración!$C$4,$D294)),$F294))</f>
        <v/>
      </c>
      <c r="I294" s="20">
        <f>IF(OR($E294="",$H294=""),"",$H294-$E294)</f>
        <v/>
      </c>
      <c r="J294" s="17">
        <f>IF(OR($I294="",N($H294)=0),"",$I294/$H294)</f>
        <v/>
      </c>
      <c r="K294" s="17">
        <f>IF(OR($I294="",N($E294)=0),"",$I294/$E294)</f>
        <v/>
      </c>
      <c r="L294" s="17">
        <f>IF($C294="","",IFERROR(INDEX(Rubros!$B$2:$B$31,MATCH($C294,Rubros!$A$2:$A$31,0)),""))</f>
        <v/>
      </c>
      <c r="M294" s="21">
        <f>IF($J294="","",IF($J294&lt;0,"Pierde plata",IF($L294="","Sin objetivo",IF($J294&gt;=$L294,"OK","Bajo objetivo"))))</f>
        <v/>
      </c>
      <c r="N294" s="20">
        <f>IF(OR($E294="",$L294="",N($L294)&gt;=1),"",ROUNDUP($E294/(1-$L294)*IF(Configuración!$C$3="Responsable inscripto",1+IF($D294="",Configuración!$C$4,$D294),1),0))</f>
        <v/>
      </c>
      <c r="O294" s="22">
        <f>IF(OR($I294="",$G294=""),"",$I294*$G294)</f>
        <v/>
      </c>
      <c r="P294" s="22">
        <f>IF(OR($H294="",$G294=""),"",$H294*$G294)</f>
        <v/>
      </c>
    </row>
    <row r="295">
      <c r="A295" s="15" t="n"/>
      <c r="B295" s="15" t="n"/>
      <c r="C295" s="15" t="n"/>
      <c r="D295" s="16" t="n"/>
      <c r="E295" s="19" t="n"/>
      <c r="F295" s="19" t="n"/>
      <c r="G295" s="15" t="n"/>
      <c r="H295" s="20">
        <f>IF($F295="","",IF(Configuración!$C$3="Responsable inscripto",$F295/(1+IF($D295="",Configuración!$C$4,$D295)),$F295))</f>
        <v/>
      </c>
      <c r="I295" s="20">
        <f>IF(OR($E295="",$H295=""),"",$H295-$E295)</f>
        <v/>
      </c>
      <c r="J295" s="17">
        <f>IF(OR($I295="",N($H295)=0),"",$I295/$H295)</f>
        <v/>
      </c>
      <c r="K295" s="17">
        <f>IF(OR($I295="",N($E295)=0),"",$I295/$E295)</f>
        <v/>
      </c>
      <c r="L295" s="17">
        <f>IF($C295="","",IFERROR(INDEX(Rubros!$B$2:$B$31,MATCH($C295,Rubros!$A$2:$A$31,0)),""))</f>
        <v/>
      </c>
      <c r="M295" s="21">
        <f>IF($J295="","",IF($J295&lt;0,"Pierde plata",IF($L295="","Sin objetivo",IF($J295&gt;=$L295,"OK","Bajo objetivo"))))</f>
        <v/>
      </c>
      <c r="N295" s="20">
        <f>IF(OR($E295="",$L295="",N($L295)&gt;=1),"",ROUNDUP($E295/(1-$L295)*IF(Configuración!$C$3="Responsable inscripto",1+IF($D295="",Configuración!$C$4,$D295),1),0))</f>
        <v/>
      </c>
      <c r="O295" s="22">
        <f>IF(OR($I295="",$G295=""),"",$I295*$G295)</f>
        <v/>
      </c>
      <c r="P295" s="22">
        <f>IF(OR($H295="",$G295=""),"",$H295*$G295)</f>
        <v/>
      </c>
    </row>
    <row r="296">
      <c r="A296" s="15" t="n"/>
      <c r="B296" s="15" t="n"/>
      <c r="C296" s="15" t="n"/>
      <c r="D296" s="16" t="n"/>
      <c r="E296" s="19" t="n"/>
      <c r="F296" s="19" t="n"/>
      <c r="G296" s="15" t="n"/>
      <c r="H296" s="20">
        <f>IF($F296="","",IF(Configuración!$C$3="Responsable inscripto",$F296/(1+IF($D296="",Configuración!$C$4,$D296)),$F296))</f>
        <v/>
      </c>
      <c r="I296" s="20">
        <f>IF(OR($E296="",$H296=""),"",$H296-$E296)</f>
        <v/>
      </c>
      <c r="J296" s="17">
        <f>IF(OR($I296="",N($H296)=0),"",$I296/$H296)</f>
        <v/>
      </c>
      <c r="K296" s="17">
        <f>IF(OR($I296="",N($E296)=0),"",$I296/$E296)</f>
        <v/>
      </c>
      <c r="L296" s="17">
        <f>IF($C296="","",IFERROR(INDEX(Rubros!$B$2:$B$31,MATCH($C296,Rubros!$A$2:$A$31,0)),""))</f>
        <v/>
      </c>
      <c r="M296" s="21">
        <f>IF($J296="","",IF($J296&lt;0,"Pierde plata",IF($L296="","Sin objetivo",IF($J296&gt;=$L296,"OK","Bajo objetivo"))))</f>
        <v/>
      </c>
      <c r="N296" s="20">
        <f>IF(OR($E296="",$L296="",N($L296)&gt;=1),"",ROUNDUP($E296/(1-$L296)*IF(Configuración!$C$3="Responsable inscripto",1+IF($D296="",Configuración!$C$4,$D296),1),0))</f>
        <v/>
      </c>
      <c r="O296" s="22">
        <f>IF(OR($I296="",$G296=""),"",$I296*$G296)</f>
        <v/>
      </c>
      <c r="P296" s="22">
        <f>IF(OR($H296="",$G296=""),"",$H296*$G296)</f>
        <v/>
      </c>
    </row>
    <row r="297">
      <c r="A297" s="15" t="n"/>
      <c r="B297" s="15" t="n"/>
      <c r="C297" s="15" t="n"/>
      <c r="D297" s="16" t="n"/>
      <c r="E297" s="19" t="n"/>
      <c r="F297" s="19" t="n"/>
      <c r="G297" s="15" t="n"/>
      <c r="H297" s="20">
        <f>IF($F297="","",IF(Configuración!$C$3="Responsable inscripto",$F297/(1+IF($D297="",Configuración!$C$4,$D297)),$F297))</f>
        <v/>
      </c>
      <c r="I297" s="20">
        <f>IF(OR($E297="",$H297=""),"",$H297-$E297)</f>
        <v/>
      </c>
      <c r="J297" s="17">
        <f>IF(OR($I297="",N($H297)=0),"",$I297/$H297)</f>
        <v/>
      </c>
      <c r="K297" s="17">
        <f>IF(OR($I297="",N($E297)=0),"",$I297/$E297)</f>
        <v/>
      </c>
      <c r="L297" s="17">
        <f>IF($C297="","",IFERROR(INDEX(Rubros!$B$2:$B$31,MATCH($C297,Rubros!$A$2:$A$31,0)),""))</f>
        <v/>
      </c>
      <c r="M297" s="21">
        <f>IF($J297="","",IF($J297&lt;0,"Pierde plata",IF($L297="","Sin objetivo",IF($J297&gt;=$L297,"OK","Bajo objetivo"))))</f>
        <v/>
      </c>
      <c r="N297" s="20">
        <f>IF(OR($E297="",$L297="",N($L297)&gt;=1),"",ROUNDUP($E297/(1-$L297)*IF(Configuración!$C$3="Responsable inscripto",1+IF($D297="",Configuración!$C$4,$D297),1),0))</f>
        <v/>
      </c>
      <c r="O297" s="22">
        <f>IF(OR($I297="",$G297=""),"",$I297*$G297)</f>
        <v/>
      </c>
      <c r="P297" s="22">
        <f>IF(OR($H297="",$G297=""),"",$H297*$G297)</f>
        <v/>
      </c>
    </row>
    <row r="298">
      <c r="A298" s="15" t="n"/>
      <c r="B298" s="15" t="n"/>
      <c r="C298" s="15" t="n"/>
      <c r="D298" s="16" t="n"/>
      <c r="E298" s="19" t="n"/>
      <c r="F298" s="19" t="n"/>
      <c r="G298" s="15" t="n"/>
      <c r="H298" s="20">
        <f>IF($F298="","",IF(Configuración!$C$3="Responsable inscripto",$F298/(1+IF($D298="",Configuración!$C$4,$D298)),$F298))</f>
        <v/>
      </c>
      <c r="I298" s="20">
        <f>IF(OR($E298="",$H298=""),"",$H298-$E298)</f>
        <v/>
      </c>
      <c r="J298" s="17">
        <f>IF(OR($I298="",N($H298)=0),"",$I298/$H298)</f>
        <v/>
      </c>
      <c r="K298" s="17">
        <f>IF(OR($I298="",N($E298)=0),"",$I298/$E298)</f>
        <v/>
      </c>
      <c r="L298" s="17">
        <f>IF($C298="","",IFERROR(INDEX(Rubros!$B$2:$B$31,MATCH($C298,Rubros!$A$2:$A$31,0)),""))</f>
        <v/>
      </c>
      <c r="M298" s="21">
        <f>IF($J298="","",IF($J298&lt;0,"Pierde plata",IF($L298="","Sin objetivo",IF($J298&gt;=$L298,"OK","Bajo objetivo"))))</f>
        <v/>
      </c>
      <c r="N298" s="20">
        <f>IF(OR($E298="",$L298="",N($L298)&gt;=1),"",ROUNDUP($E298/(1-$L298)*IF(Configuración!$C$3="Responsable inscripto",1+IF($D298="",Configuración!$C$4,$D298),1),0))</f>
        <v/>
      </c>
      <c r="O298" s="22">
        <f>IF(OR($I298="",$G298=""),"",$I298*$G298)</f>
        <v/>
      </c>
      <c r="P298" s="22">
        <f>IF(OR($H298="",$G298=""),"",$H298*$G298)</f>
        <v/>
      </c>
    </row>
    <row r="299">
      <c r="A299" s="15" t="n"/>
      <c r="B299" s="15" t="n"/>
      <c r="C299" s="15" t="n"/>
      <c r="D299" s="16" t="n"/>
      <c r="E299" s="19" t="n"/>
      <c r="F299" s="19" t="n"/>
      <c r="G299" s="15" t="n"/>
      <c r="H299" s="20">
        <f>IF($F299="","",IF(Configuración!$C$3="Responsable inscripto",$F299/(1+IF($D299="",Configuración!$C$4,$D299)),$F299))</f>
        <v/>
      </c>
      <c r="I299" s="20">
        <f>IF(OR($E299="",$H299=""),"",$H299-$E299)</f>
        <v/>
      </c>
      <c r="J299" s="17">
        <f>IF(OR($I299="",N($H299)=0),"",$I299/$H299)</f>
        <v/>
      </c>
      <c r="K299" s="17">
        <f>IF(OR($I299="",N($E299)=0),"",$I299/$E299)</f>
        <v/>
      </c>
      <c r="L299" s="17">
        <f>IF($C299="","",IFERROR(INDEX(Rubros!$B$2:$B$31,MATCH($C299,Rubros!$A$2:$A$31,0)),""))</f>
        <v/>
      </c>
      <c r="M299" s="21">
        <f>IF($J299="","",IF($J299&lt;0,"Pierde plata",IF($L299="","Sin objetivo",IF($J299&gt;=$L299,"OK","Bajo objetivo"))))</f>
        <v/>
      </c>
      <c r="N299" s="20">
        <f>IF(OR($E299="",$L299="",N($L299)&gt;=1),"",ROUNDUP($E299/(1-$L299)*IF(Configuración!$C$3="Responsable inscripto",1+IF($D299="",Configuración!$C$4,$D299),1),0))</f>
        <v/>
      </c>
      <c r="O299" s="22">
        <f>IF(OR($I299="",$G299=""),"",$I299*$G299)</f>
        <v/>
      </c>
      <c r="P299" s="22">
        <f>IF(OR($H299="",$G299=""),"",$H299*$G299)</f>
        <v/>
      </c>
    </row>
    <row r="300">
      <c r="A300" s="15" t="n"/>
      <c r="B300" s="15" t="n"/>
      <c r="C300" s="15" t="n"/>
      <c r="D300" s="16" t="n"/>
      <c r="E300" s="19" t="n"/>
      <c r="F300" s="19" t="n"/>
      <c r="G300" s="15" t="n"/>
      <c r="H300" s="20">
        <f>IF($F300="","",IF(Configuración!$C$3="Responsable inscripto",$F300/(1+IF($D300="",Configuración!$C$4,$D300)),$F300))</f>
        <v/>
      </c>
      <c r="I300" s="20">
        <f>IF(OR($E300="",$H300=""),"",$H300-$E300)</f>
        <v/>
      </c>
      <c r="J300" s="17">
        <f>IF(OR($I300="",N($H300)=0),"",$I300/$H300)</f>
        <v/>
      </c>
      <c r="K300" s="17">
        <f>IF(OR($I300="",N($E300)=0),"",$I300/$E300)</f>
        <v/>
      </c>
      <c r="L300" s="17">
        <f>IF($C300="","",IFERROR(INDEX(Rubros!$B$2:$B$31,MATCH($C300,Rubros!$A$2:$A$31,0)),""))</f>
        <v/>
      </c>
      <c r="M300" s="21">
        <f>IF($J300="","",IF($J300&lt;0,"Pierde plata",IF($L300="","Sin objetivo",IF($J300&gt;=$L300,"OK","Bajo objetivo"))))</f>
        <v/>
      </c>
      <c r="N300" s="20">
        <f>IF(OR($E300="",$L300="",N($L300)&gt;=1),"",ROUNDUP($E300/(1-$L300)*IF(Configuración!$C$3="Responsable inscripto",1+IF($D300="",Configuración!$C$4,$D300),1),0))</f>
        <v/>
      </c>
      <c r="O300" s="22">
        <f>IF(OR($I300="",$G300=""),"",$I300*$G300)</f>
        <v/>
      </c>
      <c r="P300" s="22">
        <f>IF(OR($H300="",$G300=""),"",$H300*$G300)</f>
        <v/>
      </c>
    </row>
    <row r="301">
      <c r="A301" s="15" t="n"/>
      <c r="B301" s="15" t="n"/>
      <c r="C301" s="15" t="n"/>
      <c r="D301" s="16" t="n"/>
      <c r="E301" s="19" t="n"/>
      <c r="F301" s="19" t="n"/>
      <c r="G301" s="15" t="n"/>
      <c r="H301" s="20">
        <f>IF($F301="","",IF(Configuración!$C$3="Responsable inscripto",$F301/(1+IF($D301="",Configuración!$C$4,$D301)),$F301))</f>
        <v/>
      </c>
      <c r="I301" s="20">
        <f>IF(OR($E301="",$H301=""),"",$H301-$E301)</f>
        <v/>
      </c>
      <c r="J301" s="17">
        <f>IF(OR($I301="",N($H301)=0),"",$I301/$H301)</f>
        <v/>
      </c>
      <c r="K301" s="17">
        <f>IF(OR($I301="",N($E301)=0),"",$I301/$E301)</f>
        <v/>
      </c>
      <c r="L301" s="17">
        <f>IF($C301="","",IFERROR(INDEX(Rubros!$B$2:$B$31,MATCH($C301,Rubros!$A$2:$A$31,0)),""))</f>
        <v/>
      </c>
      <c r="M301" s="21">
        <f>IF($J301="","",IF($J301&lt;0,"Pierde plata",IF($L301="","Sin objetivo",IF($J301&gt;=$L301,"OK","Bajo objetivo"))))</f>
        <v/>
      </c>
      <c r="N301" s="20">
        <f>IF(OR($E301="",$L301="",N($L301)&gt;=1),"",ROUNDUP($E301/(1-$L301)*IF(Configuración!$C$3="Responsable inscripto",1+IF($D301="",Configuración!$C$4,$D301),1),0))</f>
        <v/>
      </c>
      <c r="O301" s="22">
        <f>IF(OR($I301="",$G301=""),"",$I301*$G301)</f>
        <v/>
      </c>
      <c r="P301" s="22">
        <f>IF(OR($H301="",$G301=""),"",$H301*$G301)</f>
        <v/>
      </c>
    </row>
    <row r="302">
      <c r="A302" s="15" t="n"/>
      <c r="B302" s="15" t="n"/>
      <c r="C302" s="15" t="n"/>
      <c r="D302" s="16" t="n"/>
      <c r="E302" s="19" t="n"/>
      <c r="F302" s="19" t="n"/>
      <c r="G302" s="15" t="n"/>
      <c r="H302" s="20">
        <f>IF($F302="","",IF(Configuración!$C$3="Responsable inscripto",$F302/(1+IF($D302="",Configuración!$C$4,$D302)),$F302))</f>
        <v/>
      </c>
      <c r="I302" s="20">
        <f>IF(OR($E302="",$H302=""),"",$H302-$E302)</f>
        <v/>
      </c>
      <c r="J302" s="17">
        <f>IF(OR($I302="",N($H302)=0),"",$I302/$H302)</f>
        <v/>
      </c>
      <c r="K302" s="17">
        <f>IF(OR($I302="",N($E302)=0),"",$I302/$E302)</f>
        <v/>
      </c>
      <c r="L302" s="17">
        <f>IF($C302="","",IFERROR(INDEX(Rubros!$B$2:$B$31,MATCH($C302,Rubros!$A$2:$A$31,0)),""))</f>
        <v/>
      </c>
      <c r="M302" s="21">
        <f>IF($J302="","",IF($J302&lt;0,"Pierde plata",IF($L302="","Sin objetivo",IF($J302&gt;=$L302,"OK","Bajo objetivo"))))</f>
        <v/>
      </c>
      <c r="N302" s="20">
        <f>IF(OR($E302="",$L302="",N($L302)&gt;=1),"",ROUNDUP($E302/(1-$L302)*IF(Configuración!$C$3="Responsable inscripto",1+IF($D302="",Configuración!$C$4,$D302),1),0))</f>
        <v/>
      </c>
      <c r="O302" s="22">
        <f>IF(OR($I302="",$G302=""),"",$I302*$G302)</f>
        <v/>
      </c>
      <c r="P302" s="22">
        <f>IF(OR($H302="",$G302=""),"",$H302*$G302)</f>
        <v/>
      </c>
    </row>
    <row r="303">
      <c r="A303" s="15" t="n"/>
      <c r="B303" s="15" t="n"/>
      <c r="C303" s="15" t="n"/>
      <c r="D303" s="16" t="n"/>
      <c r="E303" s="19" t="n"/>
      <c r="F303" s="19" t="n"/>
      <c r="G303" s="15" t="n"/>
      <c r="H303" s="20">
        <f>IF($F303="","",IF(Configuración!$C$3="Responsable inscripto",$F303/(1+IF($D303="",Configuración!$C$4,$D303)),$F303))</f>
        <v/>
      </c>
      <c r="I303" s="20">
        <f>IF(OR($E303="",$H303=""),"",$H303-$E303)</f>
        <v/>
      </c>
      <c r="J303" s="17">
        <f>IF(OR($I303="",N($H303)=0),"",$I303/$H303)</f>
        <v/>
      </c>
      <c r="K303" s="17">
        <f>IF(OR($I303="",N($E303)=0),"",$I303/$E303)</f>
        <v/>
      </c>
      <c r="L303" s="17">
        <f>IF($C303="","",IFERROR(INDEX(Rubros!$B$2:$B$31,MATCH($C303,Rubros!$A$2:$A$31,0)),""))</f>
        <v/>
      </c>
      <c r="M303" s="21">
        <f>IF($J303="","",IF($J303&lt;0,"Pierde plata",IF($L303="","Sin objetivo",IF($J303&gt;=$L303,"OK","Bajo objetivo"))))</f>
        <v/>
      </c>
      <c r="N303" s="20">
        <f>IF(OR($E303="",$L303="",N($L303)&gt;=1),"",ROUNDUP($E303/(1-$L303)*IF(Configuración!$C$3="Responsable inscripto",1+IF($D303="",Configuración!$C$4,$D303),1),0))</f>
        <v/>
      </c>
      <c r="O303" s="22">
        <f>IF(OR($I303="",$G303=""),"",$I303*$G303)</f>
        <v/>
      </c>
      <c r="P303" s="22">
        <f>IF(OR($H303="",$G303=""),"",$H303*$G303)</f>
        <v/>
      </c>
    </row>
    <row r="304">
      <c r="A304" s="15" t="n"/>
      <c r="B304" s="15" t="n"/>
      <c r="C304" s="15" t="n"/>
      <c r="D304" s="16" t="n"/>
      <c r="E304" s="19" t="n"/>
      <c r="F304" s="19" t="n"/>
      <c r="G304" s="15" t="n"/>
      <c r="H304" s="20">
        <f>IF($F304="","",IF(Configuración!$C$3="Responsable inscripto",$F304/(1+IF($D304="",Configuración!$C$4,$D304)),$F304))</f>
        <v/>
      </c>
      <c r="I304" s="20">
        <f>IF(OR($E304="",$H304=""),"",$H304-$E304)</f>
        <v/>
      </c>
      <c r="J304" s="17">
        <f>IF(OR($I304="",N($H304)=0),"",$I304/$H304)</f>
        <v/>
      </c>
      <c r="K304" s="17">
        <f>IF(OR($I304="",N($E304)=0),"",$I304/$E304)</f>
        <v/>
      </c>
      <c r="L304" s="17">
        <f>IF($C304="","",IFERROR(INDEX(Rubros!$B$2:$B$31,MATCH($C304,Rubros!$A$2:$A$31,0)),""))</f>
        <v/>
      </c>
      <c r="M304" s="21">
        <f>IF($J304="","",IF($J304&lt;0,"Pierde plata",IF($L304="","Sin objetivo",IF($J304&gt;=$L304,"OK","Bajo objetivo"))))</f>
        <v/>
      </c>
      <c r="N304" s="20">
        <f>IF(OR($E304="",$L304="",N($L304)&gt;=1),"",ROUNDUP($E304/(1-$L304)*IF(Configuración!$C$3="Responsable inscripto",1+IF($D304="",Configuración!$C$4,$D304),1),0))</f>
        <v/>
      </c>
      <c r="O304" s="22">
        <f>IF(OR($I304="",$G304=""),"",$I304*$G304)</f>
        <v/>
      </c>
      <c r="P304" s="22">
        <f>IF(OR($H304="",$G304=""),"",$H304*$G304)</f>
        <v/>
      </c>
    </row>
    <row r="305">
      <c r="A305" s="15" t="n"/>
      <c r="B305" s="15" t="n"/>
      <c r="C305" s="15" t="n"/>
      <c r="D305" s="16" t="n"/>
      <c r="E305" s="19" t="n"/>
      <c r="F305" s="19" t="n"/>
      <c r="G305" s="15" t="n"/>
      <c r="H305" s="20">
        <f>IF($F305="","",IF(Configuración!$C$3="Responsable inscripto",$F305/(1+IF($D305="",Configuración!$C$4,$D305)),$F305))</f>
        <v/>
      </c>
      <c r="I305" s="20">
        <f>IF(OR($E305="",$H305=""),"",$H305-$E305)</f>
        <v/>
      </c>
      <c r="J305" s="17">
        <f>IF(OR($I305="",N($H305)=0),"",$I305/$H305)</f>
        <v/>
      </c>
      <c r="K305" s="17">
        <f>IF(OR($I305="",N($E305)=0),"",$I305/$E305)</f>
        <v/>
      </c>
      <c r="L305" s="17">
        <f>IF($C305="","",IFERROR(INDEX(Rubros!$B$2:$B$31,MATCH($C305,Rubros!$A$2:$A$31,0)),""))</f>
        <v/>
      </c>
      <c r="M305" s="21">
        <f>IF($J305="","",IF($J305&lt;0,"Pierde plata",IF($L305="","Sin objetivo",IF($J305&gt;=$L305,"OK","Bajo objetivo"))))</f>
        <v/>
      </c>
      <c r="N305" s="20">
        <f>IF(OR($E305="",$L305="",N($L305)&gt;=1),"",ROUNDUP($E305/(1-$L305)*IF(Configuración!$C$3="Responsable inscripto",1+IF($D305="",Configuración!$C$4,$D305),1),0))</f>
        <v/>
      </c>
      <c r="O305" s="22">
        <f>IF(OR($I305="",$G305=""),"",$I305*$G305)</f>
        <v/>
      </c>
      <c r="P305" s="22">
        <f>IF(OR($H305="",$G305=""),"",$H305*$G305)</f>
        <v/>
      </c>
    </row>
    <row r="306">
      <c r="A306" s="15" t="n"/>
      <c r="B306" s="15" t="n"/>
      <c r="C306" s="15" t="n"/>
      <c r="D306" s="16" t="n"/>
      <c r="E306" s="19" t="n"/>
      <c r="F306" s="19" t="n"/>
      <c r="G306" s="15" t="n"/>
      <c r="H306" s="20">
        <f>IF($F306="","",IF(Configuración!$C$3="Responsable inscripto",$F306/(1+IF($D306="",Configuración!$C$4,$D306)),$F306))</f>
        <v/>
      </c>
      <c r="I306" s="20">
        <f>IF(OR($E306="",$H306=""),"",$H306-$E306)</f>
        <v/>
      </c>
      <c r="J306" s="17">
        <f>IF(OR($I306="",N($H306)=0),"",$I306/$H306)</f>
        <v/>
      </c>
      <c r="K306" s="17">
        <f>IF(OR($I306="",N($E306)=0),"",$I306/$E306)</f>
        <v/>
      </c>
      <c r="L306" s="17">
        <f>IF($C306="","",IFERROR(INDEX(Rubros!$B$2:$B$31,MATCH($C306,Rubros!$A$2:$A$31,0)),""))</f>
        <v/>
      </c>
      <c r="M306" s="21">
        <f>IF($J306="","",IF($J306&lt;0,"Pierde plata",IF($L306="","Sin objetivo",IF($J306&gt;=$L306,"OK","Bajo objetivo"))))</f>
        <v/>
      </c>
      <c r="N306" s="20">
        <f>IF(OR($E306="",$L306="",N($L306)&gt;=1),"",ROUNDUP($E306/(1-$L306)*IF(Configuración!$C$3="Responsable inscripto",1+IF($D306="",Configuración!$C$4,$D306),1),0))</f>
        <v/>
      </c>
      <c r="O306" s="22">
        <f>IF(OR($I306="",$G306=""),"",$I306*$G306)</f>
        <v/>
      </c>
      <c r="P306" s="22">
        <f>IF(OR($H306="",$G306=""),"",$H306*$G306)</f>
        <v/>
      </c>
    </row>
    <row r="307">
      <c r="A307" s="15" t="n"/>
      <c r="B307" s="15" t="n"/>
      <c r="C307" s="15" t="n"/>
      <c r="D307" s="16" t="n"/>
      <c r="E307" s="19" t="n"/>
      <c r="F307" s="19" t="n"/>
      <c r="G307" s="15" t="n"/>
      <c r="H307" s="20">
        <f>IF($F307="","",IF(Configuración!$C$3="Responsable inscripto",$F307/(1+IF($D307="",Configuración!$C$4,$D307)),$F307))</f>
        <v/>
      </c>
      <c r="I307" s="20">
        <f>IF(OR($E307="",$H307=""),"",$H307-$E307)</f>
        <v/>
      </c>
      <c r="J307" s="17">
        <f>IF(OR($I307="",N($H307)=0),"",$I307/$H307)</f>
        <v/>
      </c>
      <c r="K307" s="17">
        <f>IF(OR($I307="",N($E307)=0),"",$I307/$E307)</f>
        <v/>
      </c>
      <c r="L307" s="17">
        <f>IF($C307="","",IFERROR(INDEX(Rubros!$B$2:$B$31,MATCH($C307,Rubros!$A$2:$A$31,0)),""))</f>
        <v/>
      </c>
      <c r="M307" s="21">
        <f>IF($J307="","",IF($J307&lt;0,"Pierde plata",IF($L307="","Sin objetivo",IF($J307&gt;=$L307,"OK","Bajo objetivo"))))</f>
        <v/>
      </c>
      <c r="N307" s="20">
        <f>IF(OR($E307="",$L307="",N($L307)&gt;=1),"",ROUNDUP($E307/(1-$L307)*IF(Configuración!$C$3="Responsable inscripto",1+IF($D307="",Configuración!$C$4,$D307),1),0))</f>
        <v/>
      </c>
      <c r="O307" s="22">
        <f>IF(OR($I307="",$G307=""),"",$I307*$G307)</f>
        <v/>
      </c>
      <c r="P307" s="22">
        <f>IF(OR($H307="",$G307=""),"",$H307*$G307)</f>
        <v/>
      </c>
    </row>
    <row r="308">
      <c r="A308" s="15" t="n"/>
      <c r="B308" s="15" t="n"/>
      <c r="C308" s="15" t="n"/>
      <c r="D308" s="16" t="n"/>
      <c r="E308" s="19" t="n"/>
      <c r="F308" s="19" t="n"/>
      <c r="G308" s="15" t="n"/>
      <c r="H308" s="20">
        <f>IF($F308="","",IF(Configuración!$C$3="Responsable inscripto",$F308/(1+IF($D308="",Configuración!$C$4,$D308)),$F308))</f>
        <v/>
      </c>
      <c r="I308" s="20">
        <f>IF(OR($E308="",$H308=""),"",$H308-$E308)</f>
        <v/>
      </c>
      <c r="J308" s="17">
        <f>IF(OR($I308="",N($H308)=0),"",$I308/$H308)</f>
        <v/>
      </c>
      <c r="K308" s="17">
        <f>IF(OR($I308="",N($E308)=0),"",$I308/$E308)</f>
        <v/>
      </c>
      <c r="L308" s="17">
        <f>IF($C308="","",IFERROR(INDEX(Rubros!$B$2:$B$31,MATCH($C308,Rubros!$A$2:$A$31,0)),""))</f>
        <v/>
      </c>
      <c r="M308" s="21">
        <f>IF($J308="","",IF($J308&lt;0,"Pierde plata",IF($L308="","Sin objetivo",IF($J308&gt;=$L308,"OK","Bajo objetivo"))))</f>
        <v/>
      </c>
      <c r="N308" s="20">
        <f>IF(OR($E308="",$L308="",N($L308)&gt;=1),"",ROUNDUP($E308/(1-$L308)*IF(Configuración!$C$3="Responsable inscripto",1+IF($D308="",Configuración!$C$4,$D308),1),0))</f>
        <v/>
      </c>
      <c r="O308" s="22">
        <f>IF(OR($I308="",$G308=""),"",$I308*$G308)</f>
        <v/>
      </c>
      <c r="P308" s="22">
        <f>IF(OR($H308="",$G308=""),"",$H308*$G308)</f>
        <v/>
      </c>
    </row>
    <row r="309">
      <c r="A309" s="15" t="n"/>
      <c r="B309" s="15" t="n"/>
      <c r="C309" s="15" t="n"/>
      <c r="D309" s="16" t="n"/>
      <c r="E309" s="19" t="n"/>
      <c r="F309" s="19" t="n"/>
      <c r="G309" s="15" t="n"/>
      <c r="H309" s="20">
        <f>IF($F309="","",IF(Configuración!$C$3="Responsable inscripto",$F309/(1+IF($D309="",Configuración!$C$4,$D309)),$F309))</f>
        <v/>
      </c>
      <c r="I309" s="20">
        <f>IF(OR($E309="",$H309=""),"",$H309-$E309)</f>
        <v/>
      </c>
      <c r="J309" s="17">
        <f>IF(OR($I309="",N($H309)=0),"",$I309/$H309)</f>
        <v/>
      </c>
      <c r="K309" s="17">
        <f>IF(OR($I309="",N($E309)=0),"",$I309/$E309)</f>
        <v/>
      </c>
      <c r="L309" s="17">
        <f>IF($C309="","",IFERROR(INDEX(Rubros!$B$2:$B$31,MATCH($C309,Rubros!$A$2:$A$31,0)),""))</f>
        <v/>
      </c>
      <c r="M309" s="21">
        <f>IF($J309="","",IF($J309&lt;0,"Pierde plata",IF($L309="","Sin objetivo",IF($J309&gt;=$L309,"OK","Bajo objetivo"))))</f>
        <v/>
      </c>
      <c r="N309" s="20">
        <f>IF(OR($E309="",$L309="",N($L309)&gt;=1),"",ROUNDUP($E309/(1-$L309)*IF(Configuración!$C$3="Responsable inscripto",1+IF($D309="",Configuración!$C$4,$D309),1),0))</f>
        <v/>
      </c>
      <c r="O309" s="22">
        <f>IF(OR($I309="",$G309=""),"",$I309*$G309)</f>
        <v/>
      </c>
      <c r="P309" s="22">
        <f>IF(OR($H309="",$G309=""),"",$H309*$G309)</f>
        <v/>
      </c>
    </row>
    <row r="310">
      <c r="A310" s="15" t="n"/>
      <c r="B310" s="15" t="n"/>
      <c r="C310" s="15" t="n"/>
      <c r="D310" s="16" t="n"/>
      <c r="E310" s="19" t="n"/>
      <c r="F310" s="19" t="n"/>
      <c r="G310" s="15" t="n"/>
      <c r="H310" s="20">
        <f>IF($F310="","",IF(Configuración!$C$3="Responsable inscripto",$F310/(1+IF($D310="",Configuración!$C$4,$D310)),$F310))</f>
        <v/>
      </c>
      <c r="I310" s="20">
        <f>IF(OR($E310="",$H310=""),"",$H310-$E310)</f>
        <v/>
      </c>
      <c r="J310" s="17">
        <f>IF(OR($I310="",N($H310)=0),"",$I310/$H310)</f>
        <v/>
      </c>
      <c r="K310" s="17">
        <f>IF(OR($I310="",N($E310)=0),"",$I310/$E310)</f>
        <v/>
      </c>
      <c r="L310" s="17">
        <f>IF($C310="","",IFERROR(INDEX(Rubros!$B$2:$B$31,MATCH($C310,Rubros!$A$2:$A$31,0)),""))</f>
        <v/>
      </c>
      <c r="M310" s="21">
        <f>IF($J310="","",IF($J310&lt;0,"Pierde plata",IF($L310="","Sin objetivo",IF($J310&gt;=$L310,"OK","Bajo objetivo"))))</f>
        <v/>
      </c>
      <c r="N310" s="20">
        <f>IF(OR($E310="",$L310="",N($L310)&gt;=1),"",ROUNDUP($E310/(1-$L310)*IF(Configuración!$C$3="Responsable inscripto",1+IF($D310="",Configuración!$C$4,$D310),1),0))</f>
        <v/>
      </c>
      <c r="O310" s="22">
        <f>IF(OR($I310="",$G310=""),"",$I310*$G310)</f>
        <v/>
      </c>
      <c r="P310" s="22">
        <f>IF(OR($H310="",$G310=""),"",$H310*$G310)</f>
        <v/>
      </c>
    </row>
    <row r="311">
      <c r="A311" s="15" t="n"/>
      <c r="B311" s="15" t="n"/>
      <c r="C311" s="15" t="n"/>
      <c r="D311" s="16" t="n"/>
      <c r="E311" s="19" t="n"/>
      <c r="F311" s="19" t="n"/>
      <c r="G311" s="15" t="n"/>
      <c r="H311" s="20">
        <f>IF($F311="","",IF(Configuración!$C$3="Responsable inscripto",$F311/(1+IF($D311="",Configuración!$C$4,$D311)),$F311))</f>
        <v/>
      </c>
      <c r="I311" s="20">
        <f>IF(OR($E311="",$H311=""),"",$H311-$E311)</f>
        <v/>
      </c>
      <c r="J311" s="17">
        <f>IF(OR($I311="",N($H311)=0),"",$I311/$H311)</f>
        <v/>
      </c>
      <c r="K311" s="17">
        <f>IF(OR($I311="",N($E311)=0),"",$I311/$E311)</f>
        <v/>
      </c>
      <c r="L311" s="17">
        <f>IF($C311="","",IFERROR(INDEX(Rubros!$B$2:$B$31,MATCH($C311,Rubros!$A$2:$A$31,0)),""))</f>
        <v/>
      </c>
      <c r="M311" s="21">
        <f>IF($J311="","",IF($J311&lt;0,"Pierde plata",IF($L311="","Sin objetivo",IF($J311&gt;=$L311,"OK","Bajo objetivo"))))</f>
        <v/>
      </c>
      <c r="N311" s="20">
        <f>IF(OR($E311="",$L311="",N($L311)&gt;=1),"",ROUNDUP($E311/(1-$L311)*IF(Configuración!$C$3="Responsable inscripto",1+IF($D311="",Configuración!$C$4,$D311),1),0))</f>
        <v/>
      </c>
      <c r="O311" s="22">
        <f>IF(OR($I311="",$G311=""),"",$I311*$G311)</f>
        <v/>
      </c>
      <c r="P311" s="22">
        <f>IF(OR($H311="",$G311=""),"",$H311*$G311)</f>
        <v/>
      </c>
    </row>
    <row r="312">
      <c r="A312" s="15" t="n"/>
      <c r="B312" s="15" t="n"/>
      <c r="C312" s="15" t="n"/>
      <c r="D312" s="16" t="n"/>
      <c r="E312" s="19" t="n"/>
      <c r="F312" s="19" t="n"/>
      <c r="G312" s="15" t="n"/>
      <c r="H312" s="20">
        <f>IF($F312="","",IF(Configuración!$C$3="Responsable inscripto",$F312/(1+IF($D312="",Configuración!$C$4,$D312)),$F312))</f>
        <v/>
      </c>
      <c r="I312" s="20">
        <f>IF(OR($E312="",$H312=""),"",$H312-$E312)</f>
        <v/>
      </c>
      <c r="J312" s="17">
        <f>IF(OR($I312="",N($H312)=0),"",$I312/$H312)</f>
        <v/>
      </c>
      <c r="K312" s="17">
        <f>IF(OR($I312="",N($E312)=0),"",$I312/$E312)</f>
        <v/>
      </c>
      <c r="L312" s="17">
        <f>IF($C312="","",IFERROR(INDEX(Rubros!$B$2:$B$31,MATCH($C312,Rubros!$A$2:$A$31,0)),""))</f>
        <v/>
      </c>
      <c r="M312" s="21">
        <f>IF($J312="","",IF($J312&lt;0,"Pierde plata",IF($L312="","Sin objetivo",IF($J312&gt;=$L312,"OK","Bajo objetivo"))))</f>
        <v/>
      </c>
      <c r="N312" s="20">
        <f>IF(OR($E312="",$L312="",N($L312)&gt;=1),"",ROUNDUP($E312/(1-$L312)*IF(Configuración!$C$3="Responsable inscripto",1+IF($D312="",Configuración!$C$4,$D312),1),0))</f>
        <v/>
      </c>
      <c r="O312" s="22">
        <f>IF(OR($I312="",$G312=""),"",$I312*$G312)</f>
        <v/>
      </c>
      <c r="P312" s="22">
        <f>IF(OR($H312="",$G312=""),"",$H312*$G312)</f>
        <v/>
      </c>
    </row>
    <row r="313">
      <c r="A313" s="15" t="n"/>
      <c r="B313" s="15" t="n"/>
      <c r="C313" s="15" t="n"/>
      <c r="D313" s="16" t="n"/>
      <c r="E313" s="19" t="n"/>
      <c r="F313" s="19" t="n"/>
      <c r="G313" s="15" t="n"/>
      <c r="H313" s="20">
        <f>IF($F313="","",IF(Configuración!$C$3="Responsable inscripto",$F313/(1+IF($D313="",Configuración!$C$4,$D313)),$F313))</f>
        <v/>
      </c>
      <c r="I313" s="20">
        <f>IF(OR($E313="",$H313=""),"",$H313-$E313)</f>
        <v/>
      </c>
      <c r="J313" s="17">
        <f>IF(OR($I313="",N($H313)=0),"",$I313/$H313)</f>
        <v/>
      </c>
      <c r="K313" s="17">
        <f>IF(OR($I313="",N($E313)=0),"",$I313/$E313)</f>
        <v/>
      </c>
      <c r="L313" s="17">
        <f>IF($C313="","",IFERROR(INDEX(Rubros!$B$2:$B$31,MATCH($C313,Rubros!$A$2:$A$31,0)),""))</f>
        <v/>
      </c>
      <c r="M313" s="21">
        <f>IF($J313="","",IF($J313&lt;0,"Pierde plata",IF($L313="","Sin objetivo",IF($J313&gt;=$L313,"OK","Bajo objetivo"))))</f>
        <v/>
      </c>
      <c r="N313" s="20">
        <f>IF(OR($E313="",$L313="",N($L313)&gt;=1),"",ROUNDUP($E313/(1-$L313)*IF(Configuración!$C$3="Responsable inscripto",1+IF($D313="",Configuración!$C$4,$D313),1),0))</f>
        <v/>
      </c>
      <c r="O313" s="22">
        <f>IF(OR($I313="",$G313=""),"",$I313*$G313)</f>
        <v/>
      </c>
      <c r="P313" s="22">
        <f>IF(OR($H313="",$G313=""),"",$H313*$G313)</f>
        <v/>
      </c>
    </row>
    <row r="314">
      <c r="A314" s="15" t="n"/>
      <c r="B314" s="15" t="n"/>
      <c r="C314" s="15" t="n"/>
      <c r="D314" s="16" t="n"/>
      <c r="E314" s="19" t="n"/>
      <c r="F314" s="19" t="n"/>
      <c r="G314" s="15" t="n"/>
      <c r="H314" s="20">
        <f>IF($F314="","",IF(Configuración!$C$3="Responsable inscripto",$F314/(1+IF($D314="",Configuración!$C$4,$D314)),$F314))</f>
        <v/>
      </c>
      <c r="I314" s="20">
        <f>IF(OR($E314="",$H314=""),"",$H314-$E314)</f>
        <v/>
      </c>
      <c r="J314" s="17">
        <f>IF(OR($I314="",N($H314)=0),"",$I314/$H314)</f>
        <v/>
      </c>
      <c r="K314" s="17">
        <f>IF(OR($I314="",N($E314)=0),"",$I314/$E314)</f>
        <v/>
      </c>
      <c r="L314" s="17">
        <f>IF($C314="","",IFERROR(INDEX(Rubros!$B$2:$B$31,MATCH($C314,Rubros!$A$2:$A$31,0)),""))</f>
        <v/>
      </c>
      <c r="M314" s="21">
        <f>IF($J314="","",IF($J314&lt;0,"Pierde plata",IF($L314="","Sin objetivo",IF($J314&gt;=$L314,"OK","Bajo objetivo"))))</f>
        <v/>
      </c>
      <c r="N314" s="20">
        <f>IF(OR($E314="",$L314="",N($L314)&gt;=1),"",ROUNDUP($E314/(1-$L314)*IF(Configuración!$C$3="Responsable inscripto",1+IF($D314="",Configuración!$C$4,$D314),1),0))</f>
        <v/>
      </c>
      <c r="O314" s="22">
        <f>IF(OR($I314="",$G314=""),"",$I314*$G314)</f>
        <v/>
      </c>
      <c r="P314" s="22">
        <f>IF(OR($H314="",$G314=""),"",$H314*$G314)</f>
        <v/>
      </c>
    </row>
    <row r="315">
      <c r="A315" s="15" t="n"/>
      <c r="B315" s="15" t="n"/>
      <c r="C315" s="15" t="n"/>
      <c r="D315" s="16" t="n"/>
      <c r="E315" s="19" t="n"/>
      <c r="F315" s="19" t="n"/>
      <c r="G315" s="15" t="n"/>
      <c r="H315" s="20">
        <f>IF($F315="","",IF(Configuración!$C$3="Responsable inscripto",$F315/(1+IF($D315="",Configuración!$C$4,$D315)),$F315))</f>
        <v/>
      </c>
      <c r="I315" s="20">
        <f>IF(OR($E315="",$H315=""),"",$H315-$E315)</f>
        <v/>
      </c>
      <c r="J315" s="17">
        <f>IF(OR($I315="",N($H315)=0),"",$I315/$H315)</f>
        <v/>
      </c>
      <c r="K315" s="17">
        <f>IF(OR($I315="",N($E315)=0),"",$I315/$E315)</f>
        <v/>
      </c>
      <c r="L315" s="17">
        <f>IF($C315="","",IFERROR(INDEX(Rubros!$B$2:$B$31,MATCH($C315,Rubros!$A$2:$A$31,0)),""))</f>
        <v/>
      </c>
      <c r="M315" s="21">
        <f>IF($J315="","",IF($J315&lt;0,"Pierde plata",IF($L315="","Sin objetivo",IF($J315&gt;=$L315,"OK","Bajo objetivo"))))</f>
        <v/>
      </c>
      <c r="N315" s="20">
        <f>IF(OR($E315="",$L315="",N($L315)&gt;=1),"",ROUNDUP($E315/(1-$L315)*IF(Configuración!$C$3="Responsable inscripto",1+IF($D315="",Configuración!$C$4,$D315),1),0))</f>
        <v/>
      </c>
      <c r="O315" s="22">
        <f>IF(OR($I315="",$G315=""),"",$I315*$G315)</f>
        <v/>
      </c>
      <c r="P315" s="22">
        <f>IF(OR($H315="",$G315=""),"",$H315*$G315)</f>
        <v/>
      </c>
    </row>
    <row r="316">
      <c r="A316" s="15" t="n"/>
      <c r="B316" s="15" t="n"/>
      <c r="C316" s="15" t="n"/>
      <c r="D316" s="16" t="n"/>
      <c r="E316" s="19" t="n"/>
      <c r="F316" s="19" t="n"/>
      <c r="G316" s="15" t="n"/>
      <c r="H316" s="20">
        <f>IF($F316="","",IF(Configuración!$C$3="Responsable inscripto",$F316/(1+IF($D316="",Configuración!$C$4,$D316)),$F316))</f>
        <v/>
      </c>
      <c r="I316" s="20">
        <f>IF(OR($E316="",$H316=""),"",$H316-$E316)</f>
        <v/>
      </c>
      <c r="J316" s="17">
        <f>IF(OR($I316="",N($H316)=0),"",$I316/$H316)</f>
        <v/>
      </c>
      <c r="K316" s="17">
        <f>IF(OR($I316="",N($E316)=0),"",$I316/$E316)</f>
        <v/>
      </c>
      <c r="L316" s="17">
        <f>IF($C316="","",IFERROR(INDEX(Rubros!$B$2:$B$31,MATCH($C316,Rubros!$A$2:$A$31,0)),""))</f>
        <v/>
      </c>
      <c r="M316" s="21">
        <f>IF($J316="","",IF($J316&lt;0,"Pierde plata",IF($L316="","Sin objetivo",IF($J316&gt;=$L316,"OK","Bajo objetivo"))))</f>
        <v/>
      </c>
      <c r="N316" s="20">
        <f>IF(OR($E316="",$L316="",N($L316)&gt;=1),"",ROUNDUP($E316/(1-$L316)*IF(Configuración!$C$3="Responsable inscripto",1+IF($D316="",Configuración!$C$4,$D316),1),0))</f>
        <v/>
      </c>
      <c r="O316" s="22">
        <f>IF(OR($I316="",$G316=""),"",$I316*$G316)</f>
        <v/>
      </c>
      <c r="P316" s="22">
        <f>IF(OR($H316="",$G316=""),"",$H316*$G316)</f>
        <v/>
      </c>
    </row>
    <row r="317">
      <c r="A317" s="15" t="n"/>
      <c r="B317" s="15" t="n"/>
      <c r="C317" s="15" t="n"/>
      <c r="D317" s="16" t="n"/>
      <c r="E317" s="19" t="n"/>
      <c r="F317" s="19" t="n"/>
      <c r="G317" s="15" t="n"/>
      <c r="H317" s="20">
        <f>IF($F317="","",IF(Configuración!$C$3="Responsable inscripto",$F317/(1+IF($D317="",Configuración!$C$4,$D317)),$F317))</f>
        <v/>
      </c>
      <c r="I317" s="20">
        <f>IF(OR($E317="",$H317=""),"",$H317-$E317)</f>
        <v/>
      </c>
      <c r="J317" s="17">
        <f>IF(OR($I317="",N($H317)=0),"",$I317/$H317)</f>
        <v/>
      </c>
      <c r="K317" s="17">
        <f>IF(OR($I317="",N($E317)=0),"",$I317/$E317)</f>
        <v/>
      </c>
      <c r="L317" s="17">
        <f>IF($C317="","",IFERROR(INDEX(Rubros!$B$2:$B$31,MATCH($C317,Rubros!$A$2:$A$31,0)),""))</f>
        <v/>
      </c>
      <c r="M317" s="21">
        <f>IF($J317="","",IF($J317&lt;0,"Pierde plata",IF($L317="","Sin objetivo",IF($J317&gt;=$L317,"OK","Bajo objetivo"))))</f>
        <v/>
      </c>
      <c r="N317" s="20">
        <f>IF(OR($E317="",$L317="",N($L317)&gt;=1),"",ROUNDUP($E317/(1-$L317)*IF(Configuración!$C$3="Responsable inscripto",1+IF($D317="",Configuración!$C$4,$D317),1),0))</f>
        <v/>
      </c>
      <c r="O317" s="22">
        <f>IF(OR($I317="",$G317=""),"",$I317*$G317)</f>
        <v/>
      </c>
      <c r="P317" s="22">
        <f>IF(OR($H317="",$G317=""),"",$H317*$G317)</f>
        <v/>
      </c>
    </row>
    <row r="318">
      <c r="A318" s="15" t="n"/>
      <c r="B318" s="15" t="n"/>
      <c r="C318" s="15" t="n"/>
      <c r="D318" s="16" t="n"/>
      <c r="E318" s="19" t="n"/>
      <c r="F318" s="19" t="n"/>
      <c r="G318" s="15" t="n"/>
      <c r="H318" s="20">
        <f>IF($F318="","",IF(Configuración!$C$3="Responsable inscripto",$F318/(1+IF($D318="",Configuración!$C$4,$D318)),$F318))</f>
        <v/>
      </c>
      <c r="I318" s="20">
        <f>IF(OR($E318="",$H318=""),"",$H318-$E318)</f>
        <v/>
      </c>
      <c r="J318" s="17">
        <f>IF(OR($I318="",N($H318)=0),"",$I318/$H318)</f>
        <v/>
      </c>
      <c r="K318" s="17">
        <f>IF(OR($I318="",N($E318)=0),"",$I318/$E318)</f>
        <v/>
      </c>
      <c r="L318" s="17">
        <f>IF($C318="","",IFERROR(INDEX(Rubros!$B$2:$B$31,MATCH($C318,Rubros!$A$2:$A$31,0)),""))</f>
        <v/>
      </c>
      <c r="M318" s="21">
        <f>IF($J318="","",IF($J318&lt;0,"Pierde plata",IF($L318="","Sin objetivo",IF($J318&gt;=$L318,"OK","Bajo objetivo"))))</f>
        <v/>
      </c>
      <c r="N318" s="20">
        <f>IF(OR($E318="",$L318="",N($L318)&gt;=1),"",ROUNDUP($E318/(1-$L318)*IF(Configuración!$C$3="Responsable inscripto",1+IF($D318="",Configuración!$C$4,$D318),1),0))</f>
        <v/>
      </c>
      <c r="O318" s="22">
        <f>IF(OR($I318="",$G318=""),"",$I318*$G318)</f>
        <v/>
      </c>
      <c r="P318" s="22">
        <f>IF(OR($H318="",$G318=""),"",$H318*$G318)</f>
        <v/>
      </c>
    </row>
    <row r="319">
      <c r="A319" s="15" t="n"/>
      <c r="B319" s="15" t="n"/>
      <c r="C319" s="15" t="n"/>
      <c r="D319" s="16" t="n"/>
      <c r="E319" s="19" t="n"/>
      <c r="F319" s="19" t="n"/>
      <c r="G319" s="15" t="n"/>
      <c r="H319" s="20">
        <f>IF($F319="","",IF(Configuración!$C$3="Responsable inscripto",$F319/(1+IF($D319="",Configuración!$C$4,$D319)),$F319))</f>
        <v/>
      </c>
      <c r="I319" s="20">
        <f>IF(OR($E319="",$H319=""),"",$H319-$E319)</f>
        <v/>
      </c>
      <c r="J319" s="17">
        <f>IF(OR($I319="",N($H319)=0),"",$I319/$H319)</f>
        <v/>
      </c>
      <c r="K319" s="17">
        <f>IF(OR($I319="",N($E319)=0),"",$I319/$E319)</f>
        <v/>
      </c>
      <c r="L319" s="17">
        <f>IF($C319="","",IFERROR(INDEX(Rubros!$B$2:$B$31,MATCH($C319,Rubros!$A$2:$A$31,0)),""))</f>
        <v/>
      </c>
      <c r="M319" s="21">
        <f>IF($J319="","",IF($J319&lt;0,"Pierde plata",IF($L319="","Sin objetivo",IF($J319&gt;=$L319,"OK","Bajo objetivo"))))</f>
        <v/>
      </c>
      <c r="N319" s="20">
        <f>IF(OR($E319="",$L319="",N($L319)&gt;=1),"",ROUNDUP($E319/(1-$L319)*IF(Configuración!$C$3="Responsable inscripto",1+IF($D319="",Configuración!$C$4,$D319),1),0))</f>
        <v/>
      </c>
      <c r="O319" s="22">
        <f>IF(OR($I319="",$G319=""),"",$I319*$G319)</f>
        <v/>
      </c>
      <c r="P319" s="22">
        <f>IF(OR($H319="",$G319=""),"",$H319*$G319)</f>
        <v/>
      </c>
    </row>
    <row r="320">
      <c r="A320" s="15" t="n"/>
      <c r="B320" s="15" t="n"/>
      <c r="C320" s="15" t="n"/>
      <c r="D320" s="16" t="n"/>
      <c r="E320" s="19" t="n"/>
      <c r="F320" s="19" t="n"/>
      <c r="G320" s="15" t="n"/>
      <c r="H320" s="20">
        <f>IF($F320="","",IF(Configuración!$C$3="Responsable inscripto",$F320/(1+IF($D320="",Configuración!$C$4,$D320)),$F320))</f>
        <v/>
      </c>
      <c r="I320" s="20">
        <f>IF(OR($E320="",$H320=""),"",$H320-$E320)</f>
        <v/>
      </c>
      <c r="J320" s="17">
        <f>IF(OR($I320="",N($H320)=0),"",$I320/$H320)</f>
        <v/>
      </c>
      <c r="K320" s="17">
        <f>IF(OR($I320="",N($E320)=0),"",$I320/$E320)</f>
        <v/>
      </c>
      <c r="L320" s="17">
        <f>IF($C320="","",IFERROR(INDEX(Rubros!$B$2:$B$31,MATCH($C320,Rubros!$A$2:$A$31,0)),""))</f>
        <v/>
      </c>
      <c r="M320" s="21">
        <f>IF($J320="","",IF($J320&lt;0,"Pierde plata",IF($L320="","Sin objetivo",IF($J320&gt;=$L320,"OK","Bajo objetivo"))))</f>
        <v/>
      </c>
      <c r="N320" s="20">
        <f>IF(OR($E320="",$L320="",N($L320)&gt;=1),"",ROUNDUP($E320/(1-$L320)*IF(Configuración!$C$3="Responsable inscripto",1+IF($D320="",Configuración!$C$4,$D320),1),0))</f>
        <v/>
      </c>
      <c r="O320" s="22">
        <f>IF(OR($I320="",$G320=""),"",$I320*$G320)</f>
        <v/>
      </c>
      <c r="P320" s="22">
        <f>IF(OR($H320="",$G320=""),"",$H320*$G320)</f>
        <v/>
      </c>
    </row>
    <row r="321">
      <c r="A321" s="15" t="n"/>
      <c r="B321" s="15" t="n"/>
      <c r="C321" s="15" t="n"/>
      <c r="D321" s="16" t="n"/>
      <c r="E321" s="19" t="n"/>
      <c r="F321" s="19" t="n"/>
      <c r="G321" s="15" t="n"/>
      <c r="H321" s="20">
        <f>IF($F321="","",IF(Configuración!$C$3="Responsable inscripto",$F321/(1+IF($D321="",Configuración!$C$4,$D321)),$F321))</f>
        <v/>
      </c>
      <c r="I321" s="20">
        <f>IF(OR($E321="",$H321=""),"",$H321-$E321)</f>
        <v/>
      </c>
      <c r="J321" s="17">
        <f>IF(OR($I321="",N($H321)=0),"",$I321/$H321)</f>
        <v/>
      </c>
      <c r="K321" s="17">
        <f>IF(OR($I321="",N($E321)=0),"",$I321/$E321)</f>
        <v/>
      </c>
      <c r="L321" s="17">
        <f>IF($C321="","",IFERROR(INDEX(Rubros!$B$2:$B$31,MATCH($C321,Rubros!$A$2:$A$31,0)),""))</f>
        <v/>
      </c>
      <c r="M321" s="21">
        <f>IF($J321="","",IF($J321&lt;0,"Pierde plata",IF($L321="","Sin objetivo",IF($J321&gt;=$L321,"OK","Bajo objetivo"))))</f>
        <v/>
      </c>
      <c r="N321" s="20">
        <f>IF(OR($E321="",$L321="",N($L321)&gt;=1),"",ROUNDUP($E321/(1-$L321)*IF(Configuración!$C$3="Responsable inscripto",1+IF($D321="",Configuración!$C$4,$D321),1),0))</f>
        <v/>
      </c>
      <c r="O321" s="22">
        <f>IF(OR($I321="",$G321=""),"",$I321*$G321)</f>
        <v/>
      </c>
      <c r="P321" s="22">
        <f>IF(OR($H321="",$G321=""),"",$H321*$G321)</f>
        <v/>
      </c>
    </row>
    <row r="322">
      <c r="A322" s="15" t="n"/>
      <c r="B322" s="15" t="n"/>
      <c r="C322" s="15" t="n"/>
      <c r="D322" s="16" t="n"/>
      <c r="E322" s="19" t="n"/>
      <c r="F322" s="19" t="n"/>
      <c r="G322" s="15" t="n"/>
      <c r="H322" s="20">
        <f>IF($F322="","",IF(Configuración!$C$3="Responsable inscripto",$F322/(1+IF($D322="",Configuración!$C$4,$D322)),$F322))</f>
        <v/>
      </c>
      <c r="I322" s="20">
        <f>IF(OR($E322="",$H322=""),"",$H322-$E322)</f>
        <v/>
      </c>
      <c r="J322" s="17">
        <f>IF(OR($I322="",N($H322)=0),"",$I322/$H322)</f>
        <v/>
      </c>
      <c r="K322" s="17">
        <f>IF(OR($I322="",N($E322)=0),"",$I322/$E322)</f>
        <v/>
      </c>
      <c r="L322" s="17">
        <f>IF($C322="","",IFERROR(INDEX(Rubros!$B$2:$B$31,MATCH($C322,Rubros!$A$2:$A$31,0)),""))</f>
        <v/>
      </c>
      <c r="M322" s="21">
        <f>IF($J322="","",IF($J322&lt;0,"Pierde plata",IF($L322="","Sin objetivo",IF($J322&gt;=$L322,"OK","Bajo objetivo"))))</f>
        <v/>
      </c>
      <c r="N322" s="20">
        <f>IF(OR($E322="",$L322="",N($L322)&gt;=1),"",ROUNDUP($E322/(1-$L322)*IF(Configuración!$C$3="Responsable inscripto",1+IF($D322="",Configuración!$C$4,$D322),1),0))</f>
        <v/>
      </c>
      <c r="O322" s="22">
        <f>IF(OR($I322="",$G322=""),"",$I322*$G322)</f>
        <v/>
      </c>
      <c r="P322" s="22">
        <f>IF(OR($H322="",$G322=""),"",$H322*$G322)</f>
        <v/>
      </c>
    </row>
    <row r="323">
      <c r="A323" s="15" t="n"/>
      <c r="B323" s="15" t="n"/>
      <c r="C323" s="15" t="n"/>
      <c r="D323" s="16" t="n"/>
      <c r="E323" s="19" t="n"/>
      <c r="F323" s="19" t="n"/>
      <c r="G323" s="15" t="n"/>
      <c r="H323" s="20">
        <f>IF($F323="","",IF(Configuración!$C$3="Responsable inscripto",$F323/(1+IF($D323="",Configuración!$C$4,$D323)),$F323))</f>
        <v/>
      </c>
      <c r="I323" s="20">
        <f>IF(OR($E323="",$H323=""),"",$H323-$E323)</f>
        <v/>
      </c>
      <c r="J323" s="17">
        <f>IF(OR($I323="",N($H323)=0),"",$I323/$H323)</f>
        <v/>
      </c>
      <c r="K323" s="17">
        <f>IF(OR($I323="",N($E323)=0),"",$I323/$E323)</f>
        <v/>
      </c>
      <c r="L323" s="17">
        <f>IF($C323="","",IFERROR(INDEX(Rubros!$B$2:$B$31,MATCH($C323,Rubros!$A$2:$A$31,0)),""))</f>
        <v/>
      </c>
      <c r="M323" s="21">
        <f>IF($J323="","",IF($J323&lt;0,"Pierde plata",IF($L323="","Sin objetivo",IF($J323&gt;=$L323,"OK","Bajo objetivo"))))</f>
        <v/>
      </c>
      <c r="N323" s="20">
        <f>IF(OR($E323="",$L323="",N($L323)&gt;=1),"",ROUNDUP($E323/(1-$L323)*IF(Configuración!$C$3="Responsable inscripto",1+IF($D323="",Configuración!$C$4,$D323),1),0))</f>
        <v/>
      </c>
      <c r="O323" s="22">
        <f>IF(OR($I323="",$G323=""),"",$I323*$G323)</f>
        <v/>
      </c>
      <c r="P323" s="22">
        <f>IF(OR($H323="",$G323=""),"",$H323*$G323)</f>
        <v/>
      </c>
    </row>
    <row r="324">
      <c r="A324" s="15" t="n"/>
      <c r="B324" s="15" t="n"/>
      <c r="C324" s="15" t="n"/>
      <c r="D324" s="16" t="n"/>
      <c r="E324" s="19" t="n"/>
      <c r="F324" s="19" t="n"/>
      <c r="G324" s="15" t="n"/>
      <c r="H324" s="20">
        <f>IF($F324="","",IF(Configuración!$C$3="Responsable inscripto",$F324/(1+IF($D324="",Configuración!$C$4,$D324)),$F324))</f>
        <v/>
      </c>
      <c r="I324" s="20">
        <f>IF(OR($E324="",$H324=""),"",$H324-$E324)</f>
        <v/>
      </c>
      <c r="J324" s="17">
        <f>IF(OR($I324="",N($H324)=0),"",$I324/$H324)</f>
        <v/>
      </c>
      <c r="K324" s="17">
        <f>IF(OR($I324="",N($E324)=0),"",$I324/$E324)</f>
        <v/>
      </c>
      <c r="L324" s="17">
        <f>IF($C324="","",IFERROR(INDEX(Rubros!$B$2:$B$31,MATCH($C324,Rubros!$A$2:$A$31,0)),""))</f>
        <v/>
      </c>
      <c r="M324" s="21">
        <f>IF($J324="","",IF($J324&lt;0,"Pierde plata",IF($L324="","Sin objetivo",IF($J324&gt;=$L324,"OK","Bajo objetivo"))))</f>
        <v/>
      </c>
      <c r="N324" s="20">
        <f>IF(OR($E324="",$L324="",N($L324)&gt;=1),"",ROUNDUP($E324/(1-$L324)*IF(Configuración!$C$3="Responsable inscripto",1+IF($D324="",Configuración!$C$4,$D324),1),0))</f>
        <v/>
      </c>
      <c r="O324" s="22">
        <f>IF(OR($I324="",$G324=""),"",$I324*$G324)</f>
        <v/>
      </c>
      <c r="P324" s="22">
        <f>IF(OR($H324="",$G324=""),"",$H324*$G324)</f>
        <v/>
      </c>
    </row>
    <row r="325">
      <c r="A325" s="15" t="n"/>
      <c r="B325" s="15" t="n"/>
      <c r="C325" s="15" t="n"/>
      <c r="D325" s="16" t="n"/>
      <c r="E325" s="19" t="n"/>
      <c r="F325" s="19" t="n"/>
      <c r="G325" s="15" t="n"/>
      <c r="H325" s="20">
        <f>IF($F325="","",IF(Configuración!$C$3="Responsable inscripto",$F325/(1+IF($D325="",Configuración!$C$4,$D325)),$F325))</f>
        <v/>
      </c>
      <c r="I325" s="20">
        <f>IF(OR($E325="",$H325=""),"",$H325-$E325)</f>
        <v/>
      </c>
      <c r="J325" s="17">
        <f>IF(OR($I325="",N($H325)=0),"",$I325/$H325)</f>
        <v/>
      </c>
      <c r="K325" s="17">
        <f>IF(OR($I325="",N($E325)=0),"",$I325/$E325)</f>
        <v/>
      </c>
      <c r="L325" s="17">
        <f>IF($C325="","",IFERROR(INDEX(Rubros!$B$2:$B$31,MATCH($C325,Rubros!$A$2:$A$31,0)),""))</f>
        <v/>
      </c>
      <c r="M325" s="21">
        <f>IF($J325="","",IF($J325&lt;0,"Pierde plata",IF($L325="","Sin objetivo",IF($J325&gt;=$L325,"OK","Bajo objetivo"))))</f>
        <v/>
      </c>
      <c r="N325" s="20">
        <f>IF(OR($E325="",$L325="",N($L325)&gt;=1),"",ROUNDUP($E325/(1-$L325)*IF(Configuración!$C$3="Responsable inscripto",1+IF($D325="",Configuración!$C$4,$D325),1),0))</f>
        <v/>
      </c>
      <c r="O325" s="22">
        <f>IF(OR($I325="",$G325=""),"",$I325*$G325)</f>
        <v/>
      </c>
      <c r="P325" s="22">
        <f>IF(OR($H325="",$G325=""),"",$H325*$G325)</f>
        <v/>
      </c>
    </row>
    <row r="326">
      <c r="A326" s="15" t="n"/>
      <c r="B326" s="15" t="n"/>
      <c r="C326" s="15" t="n"/>
      <c r="D326" s="16" t="n"/>
      <c r="E326" s="19" t="n"/>
      <c r="F326" s="19" t="n"/>
      <c r="G326" s="15" t="n"/>
      <c r="H326" s="20">
        <f>IF($F326="","",IF(Configuración!$C$3="Responsable inscripto",$F326/(1+IF($D326="",Configuración!$C$4,$D326)),$F326))</f>
        <v/>
      </c>
      <c r="I326" s="20">
        <f>IF(OR($E326="",$H326=""),"",$H326-$E326)</f>
        <v/>
      </c>
      <c r="J326" s="17">
        <f>IF(OR($I326="",N($H326)=0),"",$I326/$H326)</f>
        <v/>
      </c>
      <c r="K326" s="17">
        <f>IF(OR($I326="",N($E326)=0),"",$I326/$E326)</f>
        <v/>
      </c>
      <c r="L326" s="17">
        <f>IF($C326="","",IFERROR(INDEX(Rubros!$B$2:$B$31,MATCH($C326,Rubros!$A$2:$A$31,0)),""))</f>
        <v/>
      </c>
      <c r="M326" s="21">
        <f>IF($J326="","",IF($J326&lt;0,"Pierde plata",IF($L326="","Sin objetivo",IF($J326&gt;=$L326,"OK","Bajo objetivo"))))</f>
        <v/>
      </c>
      <c r="N326" s="20">
        <f>IF(OR($E326="",$L326="",N($L326)&gt;=1),"",ROUNDUP($E326/(1-$L326)*IF(Configuración!$C$3="Responsable inscripto",1+IF($D326="",Configuración!$C$4,$D326),1),0))</f>
        <v/>
      </c>
      <c r="O326" s="22">
        <f>IF(OR($I326="",$G326=""),"",$I326*$G326)</f>
        <v/>
      </c>
      <c r="P326" s="22">
        <f>IF(OR($H326="",$G326=""),"",$H326*$G326)</f>
        <v/>
      </c>
    </row>
    <row r="327">
      <c r="A327" s="15" t="n"/>
      <c r="B327" s="15" t="n"/>
      <c r="C327" s="15" t="n"/>
      <c r="D327" s="16" t="n"/>
      <c r="E327" s="19" t="n"/>
      <c r="F327" s="19" t="n"/>
      <c r="G327" s="15" t="n"/>
      <c r="H327" s="20">
        <f>IF($F327="","",IF(Configuración!$C$3="Responsable inscripto",$F327/(1+IF($D327="",Configuración!$C$4,$D327)),$F327))</f>
        <v/>
      </c>
      <c r="I327" s="20">
        <f>IF(OR($E327="",$H327=""),"",$H327-$E327)</f>
        <v/>
      </c>
      <c r="J327" s="17">
        <f>IF(OR($I327="",N($H327)=0),"",$I327/$H327)</f>
        <v/>
      </c>
      <c r="K327" s="17">
        <f>IF(OR($I327="",N($E327)=0),"",$I327/$E327)</f>
        <v/>
      </c>
      <c r="L327" s="17">
        <f>IF($C327="","",IFERROR(INDEX(Rubros!$B$2:$B$31,MATCH($C327,Rubros!$A$2:$A$31,0)),""))</f>
        <v/>
      </c>
      <c r="M327" s="21">
        <f>IF($J327="","",IF($J327&lt;0,"Pierde plata",IF($L327="","Sin objetivo",IF($J327&gt;=$L327,"OK","Bajo objetivo"))))</f>
        <v/>
      </c>
      <c r="N327" s="20">
        <f>IF(OR($E327="",$L327="",N($L327)&gt;=1),"",ROUNDUP($E327/(1-$L327)*IF(Configuración!$C$3="Responsable inscripto",1+IF($D327="",Configuración!$C$4,$D327),1),0))</f>
        <v/>
      </c>
      <c r="O327" s="22">
        <f>IF(OR($I327="",$G327=""),"",$I327*$G327)</f>
        <v/>
      </c>
      <c r="P327" s="22">
        <f>IF(OR($H327="",$G327=""),"",$H327*$G327)</f>
        <v/>
      </c>
    </row>
    <row r="328">
      <c r="A328" s="15" t="n"/>
      <c r="B328" s="15" t="n"/>
      <c r="C328" s="15" t="n"/>
      <c r="D328" s="16" t="n"/>
      <c r="E328" s="19" t="n"/>
      <c r="F328" s="19" t="n"/>
      <c r="G328" s="15" t="n"/>
      <c r="H328" s="20">
        <f>IF($F328="","",IF(Configuración!$C$3="Responsable inscripto",$F328/(1+IF($D328="",Configuración!$C$4,$D328)),$F328))</f>
        <v/>
      </c>
      <c r="I328" s="20">
        <f>IF(OR($E328="",$H328=""),"",$H328-$E328)</f>
        <v/>
      </c>
      <c r="J328" s="17">
        <f>IF(OR($I328="",N($H328)=0),"",$I328/$H328)</f>
        <v/>
      </c>
      <c r="K328" s="17">
        <f>IF(OR($I328="",N($E328)=0),"",$I328/$E328)</f>
        <v/>
      </c>
      <c r="L328" s="17">
        <f>IF($C328="","",IFERROR(INDEX(Rubros!$B$2:$B$31,MATCH($C328,Rubros!$A$2:$A$31,0)),""))</f>
        <v/>
      </c>
      <c r="M328" s="21">
        <f>IF($J328="","",IF($J328&lt;0,"Pierde plata",IF($L328="","Sin objetivo",IF($J328&gt;=$L328,"OK","Bajo objetivo"))))</f>
        <v/>
      </c>
      <c r="N328" s="20">
        <f>IF(OR($E328="",$L328="",N($L328)&gt;=1),"",ROUNDUP($E328/(1-$L328)*IF(Configuración!$C$3="Responsable inscripto",1+IF($D328="",Configuración!$C$4,$D328),1),0))</f>
        <v/>
      </c>
      <c r="O328" s="22">
        <f>IF(OR($I328="",$G328=""),"",$I328*$G328)</f>
        <v/>
      </c>
      <c r="P328" s="22">
        <f>IF(OR($H328="",$G328=""),"",$H328*$G328)</f>
        <v/>
      </c>
    </row>
    <row r="329">
      <c r="A329" s="15" t="n"/>
      <c r="B329" s="15" t="n"/>
      <c r="C329" s="15" t="n"/>
      <c r="D329" s="16" t="n"/>
      <c r="E329" s="19" t="n"/>
      <c r="F329" s="19" t="n"/>
      <c r="G329" s="15" t="n"/>
      <c r="H329" s="20">
        <f>IF($F329="","",IF(Configuración!$C$3="Responsable inscripto",$F329/(1+IF($D329="",Configuración!$C$4,$D329)),$F329))</f>
        <v/>
      </c>
      <c r="I329" s="20">
        <f>IF(OR($E329="",$H329=""),"",$H329-$E329)</f>
        <v/>
      </c>
      <c r="J329" s="17">
        <f>IF(OR($I329="",N($H329)=0),"",$I329/$H329)</f>
        <v/>
      </c>
      <c r="K329" s="17">
        <f>IF(OR($I329="",N($E329)=0),"",$I329/$E329)</f>
        <v/>
      </c>
      <c r="L329" s="17">
        <f>IF($C329="","",IFERROR(INDEX(Rubros!$B$2:$B$31,MATCH($C329,Rubros!$A$2:$A$31,0)),""))</f>
        <v/>
      </c>
      <c r="M329" s="21">
        <f>IF($J329="","",IF($J329&lt;0,"Pierde plata",IF($L329="","Sin objetivo",IF($J329&gt;=$L329,"OK","Bajo objetivo"))))</f>
        <v/>
      </c>
      <c r="N329" s="20">
        <f>IF(OR($E329="",$L329="",N($L329)&gt;=1),"",ROUNDUP($E329/(1-$L329)*IF(Configuración!$C$3="Responsable inscripto",1+IF($D329="",Configuración!$C$4,$D329),1),0))</f>
        <v/>
      </c>
      <c r="O329" s="22">
        <f>IF(OR($I329="",$G329=""),"",$I329*$G329)</f>
        <v/>
      </c>
      <c r="P329" s="22">
        <f>IF(OR($H329="",$G329=""),"",$H329*$G329)</f>
        <v/>
      </c>
    </row>
    <row r="330">
      <c r="A330" s="15" t="n"/>
      <c r="B330" s="15" t="n"/>
      <c r="C330" s="15" t="n"/>
      <c r="D330" s="16" t="n"/>
      <c r="E330" s="19" t="n"/>
      <c r="F330" s="19" t="n"/>
      <c r="G330" s="15" t="n"/>
      <c r="H330" s="20">
        <f>IF($F330="","",IF(Configuración!$C$3="Responsable inscripto",$F330/(1+IF($D330="",Configuración!$C$4,$D330)),$F330))</f>
        <v/>
      </c>
      <c r="I330" s="20">
        <f>IF(OR($E330="",$H330=""),"",$H330-$E330)</f>
        <v/>
      </c>
      <c r="J330" s="17">
        <f>IF(OR($I330="",N($H330)=0),"",$I330/$H330)</f>
        <v/>
      </c>
      <c r="K330" s="17">
        <f>IF(OR($I330="",N($E330)=0),"",$I330/$E330)</f>
        <v/>
      </c>
      <c r="L330" s="17">
        <f>IF($C330="","",IFERROR(INDEX(Rubros!$B$2:$B$31,MATCH($C330,Rubros!$A$2:$A$31,0)),""))</f>
        <v/>
      </c>
      <c r="M330" s="21">
        <f>IF($J330="","",IF($J330&lt;0,"Pierde plata",IF($L330="","Sin objetivo",IF($J330&gt;=$L330,"OK","Bajo objetivo"))))</f>
        <v/>
      </c>
      <c r="N330" s="20">
        <f>IF(OR($E330="",$L330="",N($L330)&gt;=1),"",ROUNDUP($E330/(1-$L330)*IF(Configuración!$C$3="Responsable inscripto",1+IF($D330="",Configuración!$C$4,$D330),1),0))</f>
        <v/>
      </c>
      <c r="O330" s="22">
        <f>IF(OR($I330="",$G330=""),"",$I330*$G330)</f>
        <v/>
      </c>
      <c r="P330" s="22">
        <f>IF(OR($H330="",$G330=""),"",$H330*$G330)</f>
        <v/>
      </c>
    </row>
    <row r="331">
      <c r="A331" s="15" t="n"/>
      <c r="B331" s="15" t="n"/>
      <c r="C331" s="15" t="n"/>
      <c r="D331" s="16" t="n"/>
      <c r="E331" s="19" t="n"/>
      <c r="F331" s="19" t="n"/>
      <c r="G331" s="15" t="n"/>
      <c r="H331" s="20">
        <f>IF($F331="","",IF(Configuración!$C$3="Responsable inscripto",$F331/(1+IF($D331="",Configuración!$C$4,$D331)),$F331))</f>
        <v/>
      </c>
      <c r="I331" s="20">
        <f>IF(OR($E331="",$H331=""),"",$H331-$E331)</f>
        <v/>
      </c>
      <c r="J331" s="17">
        <f>IF(OR($I331="",N($H331)=0),"",$I331/$H331)</f>
        <v/>
      </c>
      <c r="K331" s="17">
        <f>IF(OR($I331="",N($E331)=0),"",$I331/$E331)</f>
        <v/>
      </c>
      <c r="L331" s="17">
        <f>IF($C331="","",IFERROR(INDEX(Rubros!$B$2:$B$31,MATCH($C331,Rubros!$A$2:$A$31,0)),""))</f>
        <v/>
      </c>
      <c r="M331" s="21">
        <f>IF($J331="","",IF($J331&lt;0,"Pierde plata",IF($L331="","Sin objetivo",IF($J331&gt;=$L331,"OK","Bajo objetivo"))))</f>
        <v/>
      </c>
      <c r="N331" s="20">
        <f>IF(OR($E331="",$L331="",N($L331)&gt;=1),"",ROUNDUP($E331/(1-$L331)*IF(Configuración!$C$3="Responsable inscripto",1+IF($D331="",Configuración!$C$4,$D331),1),0))</f>
        <v/>
      </c>
      <c r="O331" s="22">
        <f>IF(OR($I331="",$G331=""),"",$I331*$G331)</f>
        <v/>
      </c>
      <c r="P331" s="22">
        <f>IF(OR($H331="",$G331=""),"",$H331*$G331)</f>
        <v/>
      </c>
    </row>
    <row r="332">
      <c r="A332" s="15" t="n"/>
      <c r="B332" s="15" t="n"/>
      <c r="C332" s="15" t="n"/>
      <c r="D332" s="16" t="n"/>
      <c r="E332" s="19" t="n"/>
      <c r="F332" s="19" t="n"/>
      <c r="G332" s="15" t="n"/>
      <c r="H332" s="20">
        <f>IF($F332="","",IF(Configuración!$C$3="Responsable inscripto",$F332/(1+IF($D332="",Configuración!$C$4,$D332)),$F332))</f>
        <v/>
      </c>
      <c r="I332" s="20">
        <f>IF(OR($E332="",$H332=""),"",$H332-$E332)</f>
        <v/>
      </c>
      <c r="J332" s="17">
        <f>IF(OR($I332="",N($H332)=0),"",$I332/$H332)</f>
        <v/>
      </c>
      <c r="K332" s="17">
        <f>IF(OR($I332="",N($E332)=0),"",$I332/$E332)</f>
        <v/>
      </c>
      <c r="L332" s="17">
        <f>IF($C332="","",IFERROR(INDEX(Rubros!$B$2:$B$31,MATCH($C332,Rubros!$A$2:$A$31,0)),""))</f>
        <v/>
      </c>
      <c r="M332" s="21">
        <f>IF($J332="","",IF($J332&lt;0,"Pierde plata",IF($L332="","Sin objetivo",IF($J332&gt;=$L332,"OK","Bajo objetivo"))))</f>
        <v/>
      </c>
      <c r="N332" s="20">
        <f>IF(OR($E332="",$L332="",N($L332)&gt;=1),"",ROUNDUP($E332/(1-$L332)*IF(Configuración!$C$3="Responsable inscripto",1+IF($D332="",Configuración!$C$4,$D332),1),0))</f>
        <v/>
      </c>
      <c r="O332" s="22">
        <f>IF(OR($I332="",$G332=""),"",$I332*$G332)</f>
        <v/>
      </c>
      <c r="P332" s="22">
        <f>IF(OR($H332="",$G332=""),"",$H332*$G332)</f>
        <v/>
      </c>
    </row>
    <row r="333">
      <c r="A333" s="15" t="n"/>
      <c r="B333" s="15" t="n"/>
      <c r="C333" s="15" t="n"/>
      <c r="D333" s="16" t="n"/>
      <c r="E333" s="19" t="n"/>
      <c r="F333" s="19" t="n"/>
      <c r="G333" s="15" t="n"/>
      <c r="H333" s="20">
        <f>IF($F333="","",IF(Configuración!$C$3="Responsable inscripto",$F333/(1+IF($D333="",Configuración!$C$4,$D333)),$F333))</f>
        <v/>
      </c>
      <c r="I333" s="20">
        <f>IF(OR($E333="",$H333=""),"",$H333-$E333)</f>
        <v/>
      </c>
      <c r="J333" s="17">
        <f>IF(OR($I333="",N($H333)=0),"",$I333/$H333)</f>
        <v/>
      </c>
      <c r="K333" s="17">
        <f>IF(OR($I333="",N($E333)=0),"",$I333/$E333)</f>
        <v/>
      </c>
      <c r="L333" s="17">
        <f>IF($C333="","",IFERROR(INDEX(Rubros!$B$2:$B$31,MATCH($C333,Rubros!$A$2:$A$31,0)),""))</f>
        <v/>
      </c>
      <c r="M333" s="21">
        <f>IF($J333="","",IF($J333&lt;0,"Pierde plata",IF($L333="","Sin objetivo",IF($J333&gt;=$L333,"OK","Bajo objetivo"))))</f>
        <v/>
      </c>
      <c r="N333" s="20">
        <f>IF(OR($E333="",$L333="",N($L333)&gt;=1),"",ROUNDUP($E333/(1-$L333)*IF(Configuración!$C$3="Responsable inscripto",1+IF($D333="",Configuración!$C$4,$D333),1),0))</f>
        <v/>
      </c>
      <c r="O333" s="22">
        <f>IF(OR($I333="",$G333=""),"",$I333*$G333)</f>
        <v/>
      </c>
      <c r="P333" s="22">
        <f>IF(OR($H333="",$G333=""),"",$H333*$G333)</f>
        <v/>
      </c>
    </row>
    <row r="334">
      <c r="A334" s="15" t="n"/>
      <c r="B334" s="15" t="n"/>
      <c r="C334" s="15" t="n"/>
      <c r="D334" s="16" t="n"/>
      <c r="E334" s="19" t="n"/>
      <c r="F334" s="19" t="n"/>
      <c r="G334" s="15" t="n"/>
      <c r="H334" s="20">
        <f>IF($F334="","",IF(Configuración!$C$3="Responsable inscripto",$F334/(1+IF($D334="",Configuración!$C$4,$D334)),$F334))</f>
        <v/>
      </c>
      <c r="I334" s="20">
        <f>IF(OR($E334="",$H334=""),"",$H334-$E334)</f>
        <v/>
      </c>
      <c r="J334" s="17">
        <f>IF(OR($I334="",N($H334)=0),"",$I334/$H334)</f>
        <v/>
      </c>
      <c r="K334" s="17">
        <f>IF(OR($I334="",N($E334)=0),"",$I334/$E334)</f>
        <v/>
      </c>
      <c r="L334" s="17">
        <f>IF($C334="","",IFERROR(INDEX(Rubros!$B$2:$B$31,MATCH($C334,Rubros!$A$2:$A$31,0)),""))</f>
        <v/>
      </c>
      <c r="M334" s="21">
        <f>IF($J334="","",IF($J334&lt;0,"Pierde plata",IF($L334="","Sin objetivo",IF($J334&gt;=$L334,"OK","Bajo objetivo"))))</f>
        <v/>
      </c>
      <c r="N334" s="20">
        <f>IF(OR($E334="",$L334="",N($L334)&gt;=1),"",ROUNDUP($E334/(1-$L334)*IF(Configuración!$C$3="Responsable inscripto",1+IF($D334="",Configuración!$C$4,$D334),1),0))</f>
        <v/>
      </c>
      <c r="O334" s="22">
        <f>IF(OR($I334="",$G334=""),"",$I334*$G334)</f>
        <v/>
      </c>
      <c r="P334" s="22">
        <f>IF(OR($H334="",$G334=""),"",$H334*$G334)</f>
        <v/>
      </c>
    </row>
    <row r="335">
      <c r="A335" s="15" t="n"/>
      <c r="B335" s="15" t="n"/>
      <c r="C335" s="15" t="n"/>
      <c r="D335" s="16" t="n"/>
      <c r="E335" s="19" t="n"/>
      <c r="F335" s="19" t="n"/>
      <c r="G335" s="15" t="n"/>
      <c r="H335" s="20">
        <f>IF($F335="","",IF(Configuración!$C$3="Responsable inscripto",$F335/(1+IF($D335="",Configuración!$C$4,$D335)),$F335))</f>
        <v/>
      </c>
      <c r="I335" s="20">
        <f>IF(OR($E335="",$H335=""),"",$H335-$E335)</f>
        <v/>
      </c>
      <c r="J335" s="17">
        <f>IF(OR($I335="",N($H335)=0),"",$I335/$H335)</f>
        <v/>
      </c>
      <c r="K335" s="17">
        <f>IF(OR($I335="",N($E335)=0),"",$I335/$E335)</f>
        <v/>
      </c>
      <c r="L335" s="17">
        <f>IF($C335="","",IFERROR(INDEX(Rubros!$B$2:$B$31,MATCH($C335,Rubros!$A$2:$A$31,0)),""))</f>
        <v/>
      </c>
      <c r="M335" s="21">
        <f>IF($J335="","",IF($J335&lt;0,"Pierde plata",IF($L335="","Sin objetivo",IF($J335&gt;=$L335,"OK","Bajo objetivo"))))</f>
        <v/>
      </c>
      <c r="N335" s="20">
        <f>IF(OR($E335="",$L335="",N($L335)&gt;=1),"",ROUNDUP($E335/(1-$L335)*IF(Configuración!$C$3="Responsable inscripto",1+IF($D335="",Configuración!$C$4,$D335),1),0))</f>
        <v/>
      </c>
      <c r="O335" s="22">
        <f>IF(OR($I335="",$G335=""),"",$I335*$G335)</f>
        <v/>
      </c>
      <c r="P335" s="22">
        <f>IF(OR($H335="",$G335=""),"",$H335*$G335)</f>
        <v/>
      </c>
    </row>
    <row r="336">
      <c r="A336" s="15" t="n"/>
      <c r="B336" s="15" t="n"/>
      <c r="C336" s="15" t="n"/>
      <c r="D336" s="16" t="n"/>
      <c r="E336" s="19" t="n"/>
      <c r="F336" s="19" t="n"/>
      <c r="G336" s="15" t="n"/>
      <c r="H336" s="20">
        <f>IF($F336="","",IF(Configuración!$C$3="Responsable inscripto",$F336/(1+IF($D336="",Configuración!$C$4,$D336)),$F336))</f>
        <v/>
      </c>
      <c r="I336" s="20">
        <f>IF(OR($E336="",$H336=""),"",$H336-$E336)</f>
        <v/>
      </c>
      <c r="J336" s="17">
        <f>IF(OR($I336="",N($H336)=0),"",$I336/$H336)</f>
        <v/>
      </c>
      <c r="K336" s="17">
        <f>IF(OR($I336="",N($E336)=0),"",$I336/$E336)</f>
        <v/>
      </c>
      <c r="L336" s="17">
        <f>IF($C336="","",IFERROR(INDEX(Rubros!$B$2:$B$31,MATCH($C336,Rubros!$A$2:$A$31,0)),""))</f>
        <v/>
      </c>
      <c r="M336" s="21">
        <f>IF($J336="","",IF($J336&lt;0,"Pierde plata",IF($L336="","Sin objetivo",IF($J336&gt;=$L336,"OK","Bajo objetivo"))))</f>
        <v/>
      </c>
      <c r="N336" s="20">
        <f>IF(OR($E336="",$L336="",N($L336)&gt;=1),"",ROUNDUP($E336/(1-$L336)*IF(Configuración!$C$3="Responsable inscripto",1+IF($D336="",Configuración!$C$4,$D336),1),0))</f>
        <v/>
      </c>
      <c r="O336" s="22">
        <f>IF(OR($I336="",$G336=""),"",$I336*$G336)</f>
        <v/>
      </c>
      <c r="P336" s="22">
        <f>IF(OR($H336="",$G336=""),"",$H336*$G336)</f>
        <v/>
      </c>
    </row>
    <row r="337">
      <c r="A337" s="15" t="n"/>
      <c r="B337" s="15" t="n"/>
      <c r="C337" s="15" t="n"/>
      <c r="D337" s="16" t="n"/>
      <c r="E337" s="19" t="n"/>
      <c r="F337" s="19" t="n"/>
      <c r="G337" s="15" t="n"/>
      <c r="H337" s="20">
        <f>IF($F337="","",IF(Configuración!$C$3="Responsable inscripto",$F337/(1+IF($D337="",Configuración!$C$4,$D337)),$F337))</f>
        <v/>
      </c>
      <c r="I337" s="20">
        <f>IF(OR($E337="",$H337=""),"",$H337-$E337)</f>
        <v/>
      </c>
      <c r="J337" s="17">
        <f>IF(OR($I337="",N($H337)=0),"",$I337/$H337)</f>
        <v/>
      </c>
      <c r="K337" s="17">
        <f>IF(OR($I337="",N($E337)=0),"",$I337/$E337)</f>
        <v/>
      </c>
      <c r="L337" s="17">
        <f>IF($C337="","",IFERROR(INDEX(Rubros!$B$2:$B$31,MATCH($C337,Rubros!$A$2:$A$31,0)),""))</f>
        <v/>
      </c>
      <c r="M337" s="21">
        <f>IF($J337="","",IF($J337&lt;0,"Pierde plata",IF($L337="","Sin objetivo",IF($J337&gt;=$L337,"OK","Bajo objetivo"))))</f>
        <v/>
      </c>
      <c r="N337" s="20">
        <f>IF(OR($E337="",$L337="",N($L337)&gt;=1),"",ROUNDUP($E337/(1-$L337)*IF(Configuración!$C$3="Responsable inscripto",1+IF($D337="",Configuración!$C$4,$D337),1),0))</f>
        <v/>
      </c>
      <c r="O337" s="22">
        <f>IF(OR($I337="",$G337=""),"",$I337*$G337)</f>
        <v/>
      </c>
      <c r="P337" s="22">
        <f>IF(OR($H337="",$G337=""),"",$H337*$G337)</f>
        <v/>
      </c>
    </row>
    <row r="338">
      <c r="A338" s="15" t="n"/>
      <c r="B338" s="15" t="n"/>
      <c r="C338" s="15" t="n"/>
      <c r="D338" s="16" t="n"/>
      <c r="E338" s="19" t="n"/>
      <c r="F338" s="19" t="n"/>
      <c r="G338" s="15" t="n"/>
      <c r="H338" s="20">
        <f>IF($F338="","",IF(Configuración!$C$3="Responsable inscripto",$F338/(1+IF($D338="",Configuración!$C$4,$D338)),$F338))</f>
        <v/>
      </c>
      <c r="I338" s="20">
        <f>IF(OR($E338="",$H338=""),"",$H338-$E338)</f>
        <v/>
      </c>
      <c r="J338" s="17">
        <f>IF(OR($I338="",N($H338)=0),"",$I338/$H338)</f>
        <v/>
      </c>
      <c r="K338" s="17">
        <f>IF(OR($I338="",N($E338)=0),"",$I338/$E338)</f>
        <v/>
      </c>
      <c r="L338" s="17">
        <f>IF($C338="","",IFERROR(INDEX(Rubros!$B$2:$B$31,MATCH($C338,Rubros!$A$2:$A$31,0)),""))</f>
        <v/>
      </c>
      <c r="M338" s="21">
        <f>IF($J338="","",IF($J338&lt;0,"Pierde plata",IF($L338="","Sin objetivo",IF($J338&gt;=$L338,"OK","Bajo objetivo"))))</f>
        <v/>
      </c>
      <c r="N338" s="20">
        <f>IF(OR($E338="",$L338="",N($L338)&gt;=1),"",ROUNDUP($E338/(1-$L338)*IF(Configuración!$C$3="Responsable inscripto",1+IF($D338="",Configuración!$C$4,$D338),1),0))</f>
        <v/>
      </c>
      <c r="O338" s="22">
        <f>IF(OR($I338="",$G338=""),"",$I338*$G338)</f>
        <v/>
      </c>
      <c r="P338" s="22">
        <f>IF(OR($H338="",$G338=""),"",$H338*$G338)</f>
        <v/>
      </c>
    </row>
    <row r="339">
      <c r="A339" s="15" t="n"/>
      <c r="B339" s="15" t="n"/>
      <c r="C339" s="15" t="n"/>
      <c r="D339" s="16" t="n"/>
      <c r="E339" s="19" t="n"/>
      <c r="F339" s="19" t="n"/>
      <c r="G339" s="15" t="n"/>
      <c r="H339" s="20">
        <f>IF($F339="","",IF(Configuración!$C$3="Responsable inscripto",$F339/(1+IF($D339="",Configuración!$C$4,$D339)),$F339))</f>
        <v/>
      </c>
      <c r="I339" s="20">
        <f>IF(OR($E339="",$H339=""),"",$H339-$E339)</f>
        <v/>
      </c>
      <c r="J339" s="17">
        <f>IF(OR($I339="",N($H339)=0),"",$I339/$H339)</f>
        <v/>
      </c>
      <c r="K339" s="17">
        <f>IF(OR($I339="",N($E339)=0),"",$I339/$E339)</f>
        <v/>
      </c>
      <c r="L339" s="17">
        <f>IF($C339="","",IFERROR(INDEX(Rubros!$B$2:$B$31,MATCH($C339,Rubros!$A$2:$A$31,0)),""))</f>
        <v/>
      </c>
      <c r="M339" s="21">
        <f>IF($J339="","",IF($J339&lt;0,"Pierde plata",IF($L339="","Sin objetivo",IF($J339&gt;=$L339,"OK","Bajo objetivo"))))</f>
        <v/>
      </c>
      <c r="N339" s="20">
        <f>IF(OR($E339="",$L339="",N($L339)&gt;=1),"",ROUNDUP($E339/(1-$L339)*IF(Configuración!$C$3="Responsable inscripto",1+IF($D339="",Configuración!$C$4,$D339),1),0))</f>
        <v/>
      </c>
      <c r="O339" s="22">
        <f>IF(OR($I339="",$G339=""),"",$I339*$G339)</f>
        <v/>
      </c>
      <c r="P339" s="22">
        <f>IF(OR($H339="",$G339=""),"",$H339*$G339)</f>
        <v/>
      </c>
    </row>
    <row r="340">
      <c r="A340" s="15" t="n"/>
      <c r="B340" s="15" t="n"/>
      <c r="C340" s="15" t="n"/>
      <c r="D340" s="16" t="n"/>
      <c r="E340" s="19" t="n"/>
      <c r="F340" s="19" t="n"/>
      <c r="G340" s="15" t="n"/>
      <c r="H340" s="20">
        <f>IF($F340="","",IF(Configuración!$C$3="Responsable inscripto",$F340/(1+IF($D340="",Configuración!$C$4,$D340)),$F340))</f>
        <v/>
      </c>
      <c r="I340" s="20">
        <f>IF(OR($E340="",$H340=""),"",$H340-$E340)</f>
        <v/>
      </c>
      <c r="J340" s="17">
        <f>IF(OR($I340="",N($H340)=0),"",$I340/$H340)</f>
        <v/>
      </c>
      <c r="K340" s="17">
        <f>IF(OR($I340="",N($E340)=0),"",$I340/$E340)</f>
        <v/>
      </c>
      <c r="L340" s="17">
        <f>IF($C340="","",IFERROR(INDEX(Rubros!$B$2:$B$31,MATCH($C340,Rubros!$A$2:$A$31,0)),""))</f>
        <v/>
      </c>
      <c r="M340" s="21">
        <f>IF($J340="","",IF($J340&lt;0,"Pierde plata",IF($L340="","Sin objetivo",IF($J340&gt;=$L340,"OK","Bajo objetivo"))))</f>
        <v/>
      </c>
      <c r="N340" s="20">
        <f>IF(OR($E340="",$L340="",N($L340)&gt;=1),"",ROUNDUP($E340/(1-$L340)*IF(Configuración!$C$3="Responsable inscripto",1+IF($D340="",Configuración!$C$4,$D340),1),0))</f>
        <v/>
      </c>
      <c r="O340" s="22">
        <f>IF(OR($I340="",$G340=""),"",$I340*$G340)</f>
        <v/>
      </c>
      <c r="P340" s="22">
        <f>IF(OR($H340="",$G340=""),"",$H340*$G340)</f>
        <v/>
      </c>
    </row>
    <row r="341">
      <c r="A341" s="15" t="n"/>
      <c r="B341" s="15" t="n"/>
      <c r="C341" s="15" t="n"/>
      <c r="D341" s="16" t="n"/>
      <c r="E341" s="19" t="n"/>
      <c r="F341" s="19" t="n"/>
      <c r="G341" s="15" t="n"/>
      <c r="H341" s="20">
        <f>IF($F341="","",IF(Configuración!$C$3="Responsable inscripto",$F341/(1+IF($D341="",Configuración!$C$4,$D341)),$F341))</f>
        <v/>
      </c>
      <c r="I341" s="20">
        <f>IF(OR($E341="",$H341=""),"",$H341-$E341)</f>
        <v/>
      </c>
      <c r="J341" s="17">
        <f>IF(OR($I341="",N($H341)=0),"",$I341/$H341)</f>
        <v/>
      </c>
      <c r="K341" s="17">
        <f>IF(OR($I341="",N($E341)=0),"",$I341/$E341)</f>
        <v/>
      </c>
      <c r="L341" s="17">
        <f>IF($C341="","",IFERROR(INDEX(Rubros!$B$2:$B$31,MATCH($C341,Rubros!$A$2:$A$31,0)),""))</f>
        <v/>
      </c>
      <c r="M341" s="21">
        <f>IF($J341="","",IF($J341&lt;0,"Pierde plata",IF($L341="","Sin objetivo",IF($J341&gt;=$L341,"OK","Bajo objetivo"))))</f>
        <v/>
      </c>
      <c r="N341" s="20">
        <f>IF(OR($E341="",$L341="",N($L341)&gt;=1),"",ROUNDUP($E341/(1-$L341)*IF(Configuración!$C$3="Responsable inscripto",1+IF($D341="",Configuración!$C$4,$D341),1),0))</f>
        <v/>
      </c>
      <c r="O341" s="22">
        <f>IF(OR($I341="",$G341=""),"",$I341*$G341)</f>
        <v/>
      </c>
      <c r="P341" s="22">
        <f>IF(OR($H341="",$G341=""),"",$H341*$G341)</f>
        <v/>
      </c>
    </row>
    <row r="342">
      <c r="A342" s="15" t="n"/>
      <c r="B342" s="15" t="n"/>
      <c r="C342" s="15" t="n"/>
      <c r="D342" s="16" t="n"/>
      <c r="E342" s="19" t="n"/>
      <c r="F342" s="19" t="n"/>
      <c r="G342" s="15" t="n"/>
      <c r="H342" s="20">
        <f>IF($F342="","",IF(Configuración!$C$3="Responsable inscripto",$F342/(1+IF($D342="",Configuración!$C$4,$D342)),$F342))</f>
        <v/>
      </c>
      <c r="I342" s="20">
        <f>IF(OR($E342="",$H342=""),"",$H342-$E342)</f>
        <v/>
      </c>
      <c r="J342" s="17">
        <f>IF(OR($I342="",N($H342)=0),"",$I342/$H342)</f>
        <v/>
      </c>
      <c r="K342" s="17">
        <f>IF(OR($I342="",N($E342)=0),"",$I342/$E342)</f>
        <v/>
      </c>
      <c r="L342" s="17">
        <f>IF($C342="","",IFERROR(INDEX(Rubros!$B$2:$B$31,MATCH($C342,Rubros!$A$2:$A$31,0)),""))</f>
        <v/>
      </c>
      <c r="M342" s="21">
        <f>IF($J342="","",IF($J342&lt;0,"Pierde plata",IF($L342="","Sin objetivo",IF($J342&gt;=$L342,"OK","Bajo objetivo"))))</f>
        <v/>
      </c>
      <c r="N342" s="20">
        <f>IF(OR($E342="",$L342="",N($L342)&gt;=1),"",ROUNDUP($E342/(1-$L342)*IF(Configuración!$C$3="Responsable inscripto",1+IF($D342="",Configuración!$C$4,$D342),1),0))</f>
        <v/>
      </c>
      <c r="O342" s="22">
        <f>IF(OR($I342="",$G342=""),"",$I342*$G342)</f>
        <v/>
      </c>
      <c r="P342" s="22">
        <f>IF(OR($H342="",$G342=""),"",$H342*$G342)</f>
        <v/>
      </c>
    </row>
    <row r="343">
      <c r="A343" s="15" t="n"/>
      <c r="B343" s="15" t="n"/>
      <c r="C343" s="15" t="n"/>
      <c r="D343" s="16" t="n"/>
      <c r="E343" s="19" t="n"/>
      <c r="F343" s="19" t="n"/>
      <c r="G343" s="15" t="n"/>
      <c r="H343" s="20">
        <f>IF($F343="","",IF(Configuración!$C$3="Responsable inscripto",$F343/(1+IF($D343="",Configuración!$C$4,$D343)),$F343))</f>
        <v/>
      </c>
      <c r="I343" s="20">
        <f>IF(OR($E343="",$H343=""),"",$H343-$E343)</f>
        <v/>
      </c>
      <c r="J343" s="17">
        <f>IF(OR($I343="",N($H343)=0),"",$I343/$H343)</f>
        <v/>
      </c>
      <c r="K343" s="17">
        <f>IF(OR($I343="",N($E343)=0),"",$I343/$E343)</f>
        <v/>
      </c>
      <c r="L343" s="17">
        <f>IF($C343="","",IFERROR(INDEX(Rubros!$B$2:$B$31,MATCH($C343,Rubros!$A$2:$A$31,0)),""))</f>
        <v/>
      </c>
      <c r="M343" s="21">
        <f>IF($J343="","",IF($J343&lt;0,"Pierde plata",IF($L343="","Sin objetivo",IF($J343&gt;=$L343,"OK","Bajo objetivo"))))</f>
        <v/>
      </c>
      <c r="N343" s="20">
        <f>IF(OR($E343="",$L343="",N($L343)&gt;=1),"",ROUNDUP($E343/(1-$L343)*IF(Configuración!$C$3="Responsable inscripto",1+IF($D343="",Configuración!$C$4,$D343),1),0))</f>
        <v/>
      </c>
      <c r="O343" s="22">
        <f>IF(OR($I343="",$G343=""),"",$I343*$G343)</f>
        <v/>
      </c>
      <c r="P343" s="22">
        <f>IF(OR($H343="",$G343=""),"",$H343*$G343)</f>
        <v/>
      </c>
    </row>
    <row r="344">
      <c r="A344" s="15" t="n"/>
      <c r="B344" s="15" t="n"/>
      <c r="C344" s="15" t="n"/>
      <c r="D344" s="16" t="n"/>
      <c r="E344" s="19" t="n"/>
      <c r="F344" s="19" t="n"/>
      <c r="G344" s="15" t="n"/>
      <c r="H344" s="20">
        <f>IF($F344="","",IF(Configuración!$C$3="Responsable inscripto",$F344/(1+IF($D344="",Configuración!$C$4,$D344)),$F344))</f>
        <v/>
      </c>
      <c r="I344" s="20">
        <f>IF(OR($E344="",$H344=""),"",$H344-$E344)</f>
        <v/>
      </c>
      <c r="J344" s="17">
        <f>IF(OR($I344="",N($H344)=0),"",$I344/$H344)</f>
        <v/>
      </c>
      <c r="K344" s="17">
        <f>IF(OR($I344="",N($E344)=0),"",$I344/$E344)</f>
        <v/>
      </c>
      <c r="L344" s="17">
        <f>IF($C344="","",IFERROR(INDEX(Rubros!$B$2:$B$31,MATCH($C344,Rubros!$A$2:$A$31,0)),""))</f>
        <v/>
      </c>
      <c r="M344" s="21">
        <f>IF($J344="","",IF($J344&lt;0,"Pierde plata",IF($L344="","Sin objetivo",IF($J344&gt;=$L344,"OK","Bajo objetivo"))))</f>
        <v/>
      </c>
      <c r="N344" s="20">
        <f>IF(OR($E344="",$L344="",N($L344)&gt;=1),"",ROUNDUP($E344/(1-$L344)*IF(Configuración!$C$3="Responsable inscripto",1+IF($D344="",Configuración!$C$4,$D344),1),0))</f>
        <v/>
      </c>
      <c r="O344" s="22">
        <f>IF(OR($I344="",$G344=""),"",$I344*$G344)</f>
        <v/>
      </c>
      <c r="P344" s="22">
        <f>IF(OR($H344="",$G344=""),"",$H344*$G344)</f>
        <v/>
      </c>
    </row>
    <row r="345">
      <c r="A345" s="15" t="n"/>
      <c r="B345" s="15" t="n"/>
      <c r="C345" s="15" t="n"/>
      <c r="D345" s="16" t="n"/>
      <c r="E345" s="19" t="n"/>
      <c r="F345" s="19" t="n"/>
      <c r="G345" s="15" t="n"/>
      <c r="H345" s="20">
        <f>IF($F345="","",IF(Configuración!$C$3="Responsable inscripto",$F345/(1+IF($D345="",Configuración!$C$4,$D345)),$F345))</f>
        <v/>
      </c>
      <c r="I345" s="20">
        <f>IF(OR($E345="",$H345=""),"",$H345-$E345)</f>
        <v/>
      </c>
      <c r="J345" s="17">
        <f>IF(OR($I345="",N($H345)=0),"",$I345/$H345)</f>
        <v/>
      </c>
      <c r="K345" s="17">
        <f>IF(OR($I345="",N($E345)=0),"",$I345/$E345)</f>
        <v/>
      </c>
      <c r="L345" s="17">
        <f>IF($C345="","",IFERROR(INDEX(Rubros!$B$2:$B$31,MATCH($C345,Rubros!$A$2:$A$31,0)),""))</f>
        <v/>
      </c>
      <c r="M345" s="21">
        <f>IF($J345="","",IF($J345&lt;0,"Pierde plata",IF($L345="","Sin objetivo",IF($J345&gt;=$L345,"OK","Bajo objetivo"))))</f>
        <v/>
      </c>
      <c r="N345" s="20">
        <f>IF(OR($E345="",$L345="",N($L345)&gt;=1),"",ROUNDUP($E345/(1-$L345)*IF(Configuración!$C$3="Responsable inscripto",1+IF($D345="",Configuración!$C$4,$D345),1),0))</f>
        <v/>
      </c>
      <c r="O345" s="22">
        <f>IF(OR($I345="",$G345=""),"",$I345*$G345)</f>
        <v/>
      </c>
      <c r="P345" s="22">
        <f>IF(OR($H345="",$G345=""),"",$H345*$G345)</f>
        <v/>
      </c>
    </row>
    <row r="346">
      <c r="A346" s="15" t="n"/>
      <c r="B346" s="15" t="n"/>
      <c r="C346" s="15" t="n"/>
      <c r="D346" s="16" t="n"/>
      <c r="E346" s="19" t="n"/>
      <c r="F346" s="19" t="n"/>
      <c r="G346" s="15" t="n"/>
      <c r="H346" s="20">
        <f>IF($F346="","",IF(Configuración!$C$3="Responsable inscripto",$F346/(1+IF($D346="",Configuración!$C$4,$D346)),$F346))</f>
        <v/>
      </c>
      <c r="I346" s="20">
        <f>IF(OR($E346="",$H346=""),"",$H346-$E346)</f>
        <v/>
      </c>
      <c r="J346" s="17">
        <f>IF(OR($I346="",N($H346)=0),"",$I346/$H346)</f>
        <v/>
      </c>
      <c r="K346" s="17">
        <f>IF(OR($I346="",N($E346)=0),"",$I346/$E346)</f>
        <v/>
      </c>
      <c r="L346" s="17">
        <f>IF($C346="","",IFERROR(INDEX(Rubros!$B$2:$B$31,MATCH($C346,Rubros!$A$2:$A$31,0)),""))</f>
        <v/>
      </c>
      <c r="M346" s="21">
        <f>IF($J346="","",IF($J346&lt;0,"Pierde plata",IF($L346="","Sin objetivo",IF($J346&gt;=$L346,"OK","Bajo objetivo"))))</f>
        <v/>
      </c>
      <c r="N346" s="20">
        <f>IF(OR($E346="",$L346="",N($L346)&gt;=1),"",ROUNDUP($E346/(1-$L346)*IF(Configuración!$C$3="Responsable inscripto",1+IF($D346="",Configuración!$C$4,$D346),1),0))</f>
        <v/>
      </c>
      <c r="O346" s="22">
        <f>IF(OR($I346="",$G346=""),"",$I346*$G346)</f>
        <v/>
      </c>
      <c r="P346" s="22">
        <f>IF(OR($H346="",$G346=""),"",$H346*$G346)</f>
        <v/>
      </c>
    </row>
    <row r="347">
      <c r="A347" s="15" t="n"/>
      <c r="B347" s="15" t="n"/>
      <c r="C347" s="15" t="n"/>
      <c r="D347" s="16" t="n"/>
      <c r="E347" s="19" t="n"/>
      <c r="F347" s="19" t="n"/>
      <c r="G347" s="15" t="n"/>
      <c r="H347" s="20">
        <f>IF($F347="","",IF(Configuración!$C$3="Responsable inscripto",$F347/(1+IF($D347="",Configuración!$C$4,$D347)),$F347))</f>
        <v/>
      </c>
      <c r="I347" s="20">
        <f>IF(OR($E347="",$H347=""),"",$H347-$E347)</f>
        <v/>
      </c>
      <c r="J347" s="17">
        <f>IF(OR($I347="",N($H347)=0),"",$I347/$H347)</f>
        <v/>
      </c>
      <c r="K347" s="17">
        <f>IF(OR($I347="",N($E347)=0),"",$I347/$E347)</f>
        <v/>
      </c>
      <c r="L347" s="17">
        <f>IF($C347="","",IFERROR(INDEX(Rubros!$B$2:$B$31,MATCH($C347,Rubros!$A$2:$A$31,0)),""))</f>
        <v/>
      </c>
      <c r="M347" s="21">
        <f>IF($J347="","",IF($J347&lt;0,"Pierde plata",IF($L347="","Sin objetivo",IF($J347&gt;=$L347,"OK","Bajo objetivo"))))</f>
        <v/>
      </c>
      <c r="N347" s="20">
        <f>IF(OR($E347="",$L347="",N($L347)&gt;=1),"",ROUNDUP($E347/(1-$L347)*IF(Configuración!$C$3="Responsable inscripto",1+IF($D347="",Configuración!$C$4,$D347),1),0))</f>
        <v/>
      </c>
      <c r="O347" s="22">
        <f>IF(OR($I347="",$G347=""),"",$I347*$G347)</f>
        <v/>
      </c>
      <c r="P347" s="22">
        <f>IF(OR($H347="",$G347=""),"",$H347*$G347)</f>
        <v/>
      </c>
    </row>
    <row r="348">
      <c r="A348" s="15" t="n"/>
      <c r="B348" s="15" t="n"/>
      <c r="C348" s="15" t="n"/>
      <c r="D348" s="16" t="n"/>
      <c r="E348" s="19" t="n"/>
      <c r="F348" s="19" t="n"/>
      <c r="G348" s="15" t="n"/>
      <c r="H348" s="20">
        <f>IF($F348="","",IF(Configuración!$C$3="Responsable inscripto",$F348/(1+IF($D348="",Configuración!$C$4,$D348)),$F348))</f>
        <v/>
      </c>
      <c r="I348" s="20">
        <f>IF(OR($E348="",$H348=""),"",$H348-$E348)</f>
        <v/>
      </c>
      <c r="J348" s="17">
        <f>IF(OR($I348="",N($H348)=0),"",$I348/$H348)</f>
        <v/>
      </c>
      <c r="K348" s="17">
        <f>IF(OR($I348="",N($E348)=0),"",$I348/$E348)</f>
        <v/>
      </c>
      <c r="L348" s="17">
        <f>IF($C348="","",IFERROR(INDEX(Rubros!$B$2:$B$31,MATCH($C348,Rubros!$A$2:$A$31,0)),""))</f>
        <v/>
      </c>
      <c r="M348" s="21">
        <f>IF($J348="","",IF($J348&lt;0,"Pierde plata",IF($L348="","Sin objetivo",IF($J348&gt;=$L348,"OK","Bajo objetivo"))))</f>
        <v/>
      </c>
      <c r="N348" s="20">
        <f>IF(OR($E348="",$L348="",N($L348)&gt;=1),"",ROUNDUP($E348/(1-$L348)*IF(Configuración!$C$3="Responsable inscripto",1+IF($D348="",Configuración!$C$4,$D348),1),0))</f>
        <v/>
      </c>
      <c r="O348" s="22">
        <f>IF(OR($I348="",$G348=""),"",$I348*$G348)</f>
        <v/>
      </c>
      <c r="P348" s="22">
        <f>IF(OR($H348="",$G348=""),"",$H348*$G348)</f>
        <v/>
      </c>
    </row>
    <row r="349">
      <c r="A349" s="15" t="n"/>
      <c r="B349" s="15" t="n"/>
      <c r="C349" s="15" t="n"/>
      <c r="D349" s="16" t="n"/>
      <c r="E349" s="19" t="n"/>
      <c r="F349" s="19" t="n"/>
      <c r="G349" s="15" t="n"/>
      <c r="H349" s="20">
        <f>IF($F349="","",IF(Configuración!$C$3="Responsable inscripto",$F349/(1+IF($D349="",Configuración!$C$4,$D349)),$F349))</f>
        <v/>
      </c>
      <c r="I349" s="20">
        <f>IF(OR($E349="",$H349=""),"",$H349-$E349)</f>
        <v/>
      </c>
      <c r="J349" s="17">
        <f>IF(OR($I349="",N($H349)=0),"",$I349/$H349)</f>
        <v/>
      </c>
      <c r="K349" s="17">
        <f>IF(OR($I349="",N($E349)=0),"",$I349/$E349)</f>
        <v/>
      </c>
      <c r="L349" s="17">
        <f>IF($C349="","",IFERROR(INDEX(Rubros!$B$2:$B$31,MATCH($C349,Rubros!$A$2:$A$31,0)),""))</f>
        <v/>
      </c>
      <c r="M349" s="21">
        <f>IF($J349="","",IF($J349&lt;0,"Pierde plata",IF($L349="","Sin objetivo",IF($J349&gt;=$L349,"OK","Bajo objetivo"))))</f>
        <v/>
      </c>
      <c r="N349" s="20">
        <f>IF(OR($E349="",$L349="",N($L349)&gt;=1),"",ROUNDUP($E349/(1-$L349)*IF(Configuración!$C$3="Responsable inscripto",1+IF($D349="",Configuración!$C$4,$D349),1),0))</f>
        <v/>
      </c>
      <c r="O349" s="22">
        <f>IF(OR($I349="",$G349=""),"",$I349*$G349)</f>
        <v/>
      </c>
      <c r="P349" s="22">
        <f>IF(OR($H349="",$G349=""),"",$H349*$G349)</f>
        <v/>
      </c>
    </row>
    <row r="350">
      <c r="A350" s="15" t="n"/>
      <c r="B350" s="15" t="n"/>
      <c r="C350" s="15" t="n"/>
      <c r="D350" s="16" t="n"/>
      <c r="E350" s="19" t="n"/>
      <c r="F350" s="19" t="n"/>
      <c r="G350" s="15" t="n"/>
      <c r="H350" s="20">
        <f>IF($F350="","",IF(Configuración!$C$3="Responsable inscripto",$F350/(1+IF($D350="",Configuración!$C$4,$D350)),$F350))</f>
        <v/>
      </c>
      <c r="I350" s="20">
        <f>IF(OR($E350="",$H350=""),"",$H350-$E350)</f>
        <v/>
      </c>
      <c r="J350" s="17">
        <f>IF(OR($I350="",N($H350)=0),"",$I350/$H350)</f>
        <v/>
      </c>
      <c r="K350" s="17">
        <f>IF(OR($I350="",N($E350)=0),"",$I350/$E350)</f>
        <v/>
      </c>
      <c r="L350" s="17">
        <f>IF($C350="","",IFERROR(INDEX(Rubros!$B$2:$B$31,MATCH($C350,Rubros!$A$2:$A$31,0)),""))</f>
        <v/>
      </c>
      <c r="M350" s="21">
        <f>IF($J350="","",IF($J350&lt;0,"Pierde plata",IF($L350="","Sin objetivo",IF($J350&gt;=$L350,"OK","Bajo objetivo"))))</f>
        <v/>
      </c>
      <c r="N350" s="20">
        <f>IF(OR($E350="",$L350="",N($L350)&gt;=1),"",ROUNDUP($E350/(1-$L350)*IF(Configuración!$C$3="Responsable inscripto",1+IF($D350="",Configuración!$C$4,$D350),1),0))</f>
        <v/>
      </c>
      <c r="O350" s="22">
        <f>IF(OR($I350="",$G350=""),"",$I350*$G350)</f>
        <v/>
      </c>
      <c r="P350" s="22">
        <f>IF(OR($H350="",$G350=""),"",$H350*$G350)</f>
        <v/>
      </c>
    </row>
    <row r="351">
      <c r="A351" s="15" t="n"/>
      <c r="B351" s="15" t="n"/>
      <c r="C351" s="15" t="n"/>
      <c r="D351" s="16" t="n"/>
      <c r="E351" s="19" t="n"/>
      <c r="F351" s="19" t="n"/>
      <c r="G351" s="15" t="n"/>
      <c r="H351" s="20">
        <f>IF($F351="","",IF(Configuración!$C$3="Responsable inscripto",$F351/(1+IF($D351="",Configuración!$C$4,$D351)),$F351))</f>
        <v/>
      </c>
      <c r="I351" s="20">
        <f>IF(OR($E351="",$H351=""),"",$H351-$E351)</f>
        <v/>
      </c>
      <c r="J351" s="17">
        <f>IF(OR($I351="",N($H351)=0),"",$I351/$H351)</f>
        <v/>
      </c>
      <c r="K351" s="17">
        <f>IF(OR($I351="",N($E351)=0),"",$I351/$E351)</f>
        <v/>
      </c>
      <c r="L351" s="17">
        <f>IF($C351="","",IFERROR(INDEX(Rubros!$B$2:$B$31,MATCH($C351,Rubros!$A$2:$A$31,0)),""))</f>
        <v/>
      </c>
      <c r="M351" s="21">
        <f>IF($J351="","",IF($J351&lt;0,"Pierde plata",IF($L351="","Sin objetivo",IF($J351&gt;=$L351,"OK","Bajo objetivo"))))</f>
        <v/>
      </c>
      <c r="N351" s="20">
        <f>IF(OR($E351="",$L351="",N($L351)&gt;=1),"",ROUNDUP($E351/(1-$L351)*IF(Configuración!$C$3="Responsable inscripto",1+IF($D351="",Configuración!$C$4,$D351),1),0))</f>
        <v/>
      </c>
      <c r="O351" s="22">
        <f>IF(OR($I351="",$G351=""),"",$I351*$G351)</f>
        <v/>
      </c>
      <c r="P351" s="22">
        <f>IF(OR($H351="",$G351=""),"",$H351*$G351)</f>
        <v/>
      </c>
    </row>
    <row r="352">
      <c r="A352" s="15" t="n"/>
      <c r="B352" s="15" t="n"/>
      <c r="C352" s="15" t="n"/>
      <c r="D352" s="16" t="n"/>
      <c r="E352" s="19" t="n"/>
      <c r="F352" s="19" t="n"/>
      <c r="G352" s="15" t="n"/>
      <c r="H352" s="20">
        <f>IF($F352="","",IF(Configuración!$C$3="Responsable inscripto",$F352/(1+IF($D352="",Configuración!$C$4,$D352)),$F352))</f>
        <v/>
      </c>
      <c r="I352" s="20">
        <f>IF(OR($E352="",$H352=""),"",$H352-$E352)</f>
        <v/>
      </c>
      <c r="J352" s="17">
        <f>IF(OR($I352="",N($H352)=0),"",$I352/$H352)</f>
        <v/>
      </c>
      <c r="K352" s="17">
        <f>IF(OR($I352="",N($E352)=0),"",$I352/$E352)</f>
        <v/>
      </c>
      <c r="L352" s="17">
        <f>IF($C352="","",IFERROR(INDEX(Rubros!$B$2:$B$31,MATCH($C352,Rubros!$A$2:$A$31,0)),""))</f>
        <v/>
      </c>
      <c r="M352" s="21">
        <f>IF($J352="","",IF($J352&lt;0,"Pierde plata",IF($L352="","Sin objetivo",IF($J352&gt;=$L352,"OK","Bajo objetivo"))))</f>
        <v/>
      </c>
      <c r="N352" s="20">
        <f>IF(OR($E352="",$L352="",N($L352)&gt;=1),"",ROUNDUP($E352/(1-$L352)*IF(Configuración!$C$3="Responsable inscripto",1+IF($D352="",Configuración!$C$4,$D352),1),0))</f>
        <v/>
      </c>
      <c r="O352" s="22">
        <f>IF(OR($I352="",$G352=""),"",$I352*$G352)</f>
        <v/>
      </c>
      <c r="P352" s="22">
        <f>IF(OR($H352="",$G352=""),"",$H352*$G352)</f>
        <v/>
      </c>
    </row>
    <row r="353">
      <c r="A353" s="15" t="n"/>
      <c r="B353" s="15" t="n"/>
      <c r="C353" s="15" t="n"/>
      <c r="D353" s="16" t="n"/>
      <c r="E353" s="19" t="n"/>
      <c r="F353" s="19" t="n"/>
      <c r="G353" s="15" t="n"/>
      <c r="H353" s="20">
        <f>IF($F353="","",IF(Configuración!$C$3="Responsable inscripto",$F353/(1+IF($D353="",Configuración!$C$4,$D353)),$F353))</f>
        <v/>
      </c>
      <c r="I353" s="20">
        <f>IF(OR($E353="",$H353=""),"",$H353-$E353)</f>
        <v/>
      </c>
      <c r="J353" s="17">
        <f>IF(OR($I353="",N($H353)=0),"",$I353/$H353)</f>
        <v/>
      </c>
      <c r="K353" s="17">
        <f>IF(OR($I353="",N($E353)=0),"",$I353/$E353)</f>
        <v/>
      </c>
      <c r="L353" s="17">
        <f>IF($C353="","",IFERROR(INDEX(Rubros!$B$2:$B$31,MATCH($C353,Rubros!$A$2:$A$31,0)),""))</f>
        <v/>
      </c>
      <c r="M353" s="21">
        <f>IF($J353="","",IF($J353&lt;0,"Pierde plata",IF($L353="","Sin objetivo",IF($J353&gt;=$L353,"OK","Bajo objetivo"))))</f>
        <v/>
      </c>
      <c r="N353" s="20">
        <f>IF(OR($E353="",$L353="",N($L353)&gt;=1),"",ROUNDUP($E353/(1-$L353)*IF(Configuración!$C$3="Responsable inscripto",1+IF($D353="",Configuración!$C$4,$D353),1),0))</f>
        <v/>
      </c>
      <c r="O353" s="22">
        <f>IF(OR($I353="",$G353=""),"",$I353*$G353)</f>
        <v/>
      </c>
      <c r="P353" s="22">
        <f>IF(OR($H353="",$G353=""),"",$H353*$G353)</f>
        <v/>
      </c>
    </row>
    <row r="354">
      <c r="A354" s="15" t="n"/>
      <c r="B354" s="15" t="n"/>
      <c r="C354" s="15" t="n"/>
      <c r="D354" s="16" t="n"/>
      <c r="E354" s="19" t="n"/>
      <c r="F354" s="19" t="n"/>
      <c r="G354" s="15" t="n"/>
      <c r="H354" s="20">
        <f>IF($F354="","",IF(Configuración!$C$3="Responsable inscripto",$F354/(1+IF($D354="",Configuración!$C$4,$D354)),$F354))</f>
        <v/>
      </c>
      <c r="I354" s="20">
        <f>IF(OR($E354="",$H354=""),"",$H354-$E354)</f>
        <v/>
      </c>
      <c r="J354" s="17">
        <f>IF(OR($I354="",N($H354)=0),"",$I354/$H354)</f>
        <v/>
      </c>
      <c r="K354" s="17">
        <f>IF(OR($I354="",N($E354)=0),"",$I354/$E354)</f>
        <v/>
      </c>
      <c r="L354" s="17">
        <f>IF($C354="","",IFERROR(INDEX(Rubros!$B$2:$B$31,MATCH($C354,Rubros!$A$2:$A$31,0)),""))</f>
        <v/>
      </c>
      <c r="M354" s="21">
        <f>IF($J354="","",IF($J354&lt;0,"Pierde plata",IF($L354="","Sin objetivo",IF($J354&gt;=$L354,"OK","Bajo objetivo"))))</f>
        <v/>
      </c>
      <c r="N354" s="20">
        <f>IF(OR($E354="",$L354="",N($L354)&gt;=1),"",ROUNDUP($E354/(1-$L354)*IF(Configuración!$C$3="Responsable inscripto",1+IF($D354="",Configuración!$C$4,$D354),1),0))</f>
        <v/>
      </c>
      <c r="O354" s="22">
        <f>IF(OR($I354="",$G354=""),"",$I354*$G354)</f>
        <v/>
      </c>
      <c r="P354" s="22">
        <f>IF(OR($H354="",$G354=""),"",$H354*$G354)</f>
        <v/>
      </c>
    </row>
    <row r="355">
      <c r="A355" s="15" t="n"/>
      <c r="B355" s="15" t="n"/>
      <c r="C355" s="15" t="n"/>
      <c r="D355" s="16" t="n"/>
      <c r="E355" s="19" t="n"/>
      <c r="F355" s="19" t="n"/>
      <c r="G355" s="15" t="n"/>
      <c r="H355" s="20">
        <f>IF($F355="","",IF(Configuración!$C$3="Responsable inscripto",$F355/(1+IF($D355="",Configuración!$C$4,$D355)),$F355))</f>
        <v/>
      </c>
      <c r="I355" s="20">
        <f>IF(OR($E355="",$H355=""),"",$H355-$E355)</f>
        <v/>
      </c>
      <c r="J355" s="17">
        <f>IF(OR($I355="",N($H355)=0),"",$I355/$H355)</f>
        <v/>
      </c>
      <c r="K355" s="17">
        <f>IF(OR($I355="",N($E355)=0),"",$I355/$E355)</f>
        <v/>
      </c>
      <c r="L355" s="17">
        <f>IF($C355="","",IFERROR(INDEX(Rubros!$B$2:$B$31,MATCH($C355,Rubros!$A$2:$A$31,0)),""))</f>
        <v/>
      </c>
      <c r="M355" s="21">
        <f>IF($J355="","",IF($J355&lt;0,"Pierde plata",IF($L355="","Sin objetivo",IF($J355&gt;=$L355,"OK","Bajo objetivo"))))</f>
        <v/>
      </c>
      <c r="N355" s="20">
        <f>IF(OR($E355="",$L355="",N($L355)&gt;=1),"",ROUNDUP($E355/(1-$L355)*IF(Configuración!$C$3="Responsable inscripto",1+IF($D355="",Configuración!$C$4,$D355),1),0))</f>
        <v/>
      </c>
      <c r="O355" s="22">
        <f>IF(OR($I355="",$G355=""),"",$I355*$G355)</f>
        <v/>
      </c>
      <c r="P355" s="22">
        <f>IF(OR($H355="",$G355=""),"",$H355*$G355)</f>
        <v/>
      </c>
    </row>
    <row r="356">
      <c r="A356" s="15" t="n"/>
      <c r="B356" s="15" t="n"/>
      <c r="C356" s="15" t="n"/>
      <c r="D356" s="16" t="n"/>
      <c r="E356" s="19" t="n"/>
      <c r="F356" s="19" t="n"/>
      <c r="G356" s="15" t="n"/>
      <c r="H356" s="20">
        <f>IF($F356="","",IF(Configuración!$C$3="Responsable inscripto",$F356/(1+IF($D356="",Configuración!$C$4,$D356)),$F356))</f>
        <v/>
      </c>
      <c r="I356" s="20">
        <f>IF(OR($E356="",$H356=""),"",$H356-$E356)</f>
        <v/>
      </c>
      <c r="J356" s="17">
        <f>IF(OR($I356="",N($H356)=0),"",$I356/$H356)</f>
        <v/>
      </c>
      <c r="K356" s="17">
        <f>IF(OR($I356="",N($E356)=0),"",$I356/$E356)</f>
        <v/>
      </c>
      <c r="L356" s="17">
        <f>IF($C356="","",IFERROR(INDEX(Rubros!$B$2:$B$31,MATCH($C356,Rubros!$A$2:$A$31,0)),""))</f>
        <v/>
      </c>
      <c r="M356" s="21">
        <f>IF($J356="","",IF($J356&lt;0,"Pierde plata",IF($L356="","Sin objetivo",IF($J356&gt;=$L356,"OK","Bajo objetivo"))))</f>
        <v/>
      </c>
      <c r="N356" s="20">
        <f>IF(OR($E356="",$L356="",N($L356)&gt;=1),"",ROUNDUP($E356/(1-$L356)*IF(Configuración!$C$3="Responsable inscripto",1+IF($D356="",Configuración!$C$4,$D356),1),0))</f>
        <v/>
      </c>
      <c r="O356" s="22">
        <f>IF(OR($I356="",$G356=""),"",$I356*$G356)</f>
        <v/>
      </c>
      <c r="P356" s="22">
        <f>IF(OR($H356="",$G356=""),"",$H356*$G356)</f>
        <v/>
      </c>
    </row>
    <row r="357">
      <c r="A357" s="15" t="n"/>
      <c r="B357" s="15" t="n"/>
      <c r="C357" s="15" t="n"/>
      <c r="D357" s="16" t="n"/>
      <c r="E357" s="19" t="n"/>
      <c r="F357" s="19" t="n"/>
      <c r="G357" s="15" t="n"/>
      <c r="H357" s="20">
        <f>IF($F357="","",IF(Configuración!$C$3="Responsable inscripto",$F357/(1+IF($D357="",Configuración!$C$4,$D357)),$F357))</f>
        <v/>
      </c>
      <c r="I357" s="20">
        <f>IF(OR($E357="",$H357=""),"",$H357-$E357)</f>
        <v/>
      </c>
      <c r="J357" s="17">
        <f>IF(OR($I357="",N($H357)=0),"",$I357/$H357)</f>
        <v/>
      </c>
      <c r="K357" s="17">
        <f>IF(OR($I357="",N($E357)=0),"",$I357/$E357)</f>
        <v/>
      </c>
      <c r="L357" s="17">
        <f>IF($C357="","",IFERROR(INDEX(Rubros!$B$2:$B$31,MATCH($C357,Rubros!$A$2:$A$31,0)),""))</f>
        <v/>
      </c>
      <c r="M357" s="21">
        <f>IF($J357="","",IF($J357&lt;0,"Pierde plata",IF($L357="","Sin objetivo",IF($J357&gt;=$L357,"OK","Bajo objetivo"))))</f>
        <v/>
      </c>
      <c r="N357" s="20">
        <f>IF(OR($E357="",$L357="",N($L357)&gt;=1),"",ROUNDUP($E357/(1-$L357)*IF(Configuración!$C$3="Responsable inscripto",1+IF($D357="",Configuración!$C$4,$D357),1),0))</f>
        <v/>
      </c>
      <c r="O357" s="22">
        <f>IF(OR($I357="",$G357=""),"",$I357*$G357)</f>
        <v/>
      </c>
      <c r="P357" s="22">
        <f>IF(OR($H357="",$G357=""),"",$H357*$G357)</f>
        <v/>
      </c>
    </row>
    <row r="358">
      <c r="A358" s="15" t="n"/>
      <c r="B358" s="15" t="n"/>
      <c r="C358" s="15" t="n"/>
      <c r="D358" s="16" t="n"/>
      <c r="E358" s="19" t="n"/>
      <c r="F358" s="19" t="n"/>
      <c r="G358" s="15" t="n"/>
      <c r="H358" s="20">
        <f>IF($F358="","",IF(Configuración!$C$3="Responsable inscripto",$F358/(1+IF($D358="",Configuración!$C$4,$D358)),$F358))</f>
        <v/>
      </c>
      <c r="I358" s="20">
        <f>IF(OR($E358="",$H358=""),"",$H358-$E358)</f>
        <v/>
      </c>
      <c r="J358" s="17">
        <f>IF(OR($I358="",N($H358)=0),"",$I358/$H358)</f>
        <v/>
      </c>
      <c r="K358" s="17">
        <f>IF(OR($I358="",N($E358)=0),"",$I358/$E358)</f>
        <v/>
      </c>
      <c r="L358" s="17">
        <f>IF($C358="","",IFERROR(INDEX(Rubros!$B$2:$B$31,MATCH($C358,Rubros!$A$2:$A$31,0)),""))</f>
        <v/>
      </c>
      <c r="M358" s="21">
        <f>IF($J358="","",IF($J358&lt;0,"Pierde plata",IF($L358="","Sin objetivo",IF($J358&gt;=$L358,"OK","Bajo objetivo"))))</f>
        <v/>
      </c>
      <c r="N358" s="20">
        <f>IF(OR($E358="",$L358="",N($L358)&gt;=1),"",ROUNDUP($E358/(1-$L358)*IF(Configuración!$C$3="Responsable inscripto",1+IF($D358="",Configuración!$C$4,$D358),1),0))</f>
        <v/>
      </c>
      <c r="O358" s="22">
        <f>IF(OR($I358="",$G358=""),"",$I358*$G358)</f>
        <v/>
      </c>
      <c r="P358" s="22">
        <f>IF(OR($H358="",$G358=""),"",$H358*$G358)</f>
        <v/>
      </c>
    </row>
    <row r="359">
      <c r="A359" s="15" t="n"/>
      <c r="B359" s="15" t="n"/>
      <c r="C359" s="15" t="n"/>
      <c r="D359" s="16" t="n"/>
      <c r="E359" s="19" t="n"/>
      <c r="F359" s="19" t="n"/>
      <c r="G359" s="15" t="n"/>
      <c r="H359" s="20">
        <f>IF($F359="","",IF(Configuración!$C$3="Responsable inscripto",$F359/(1+IF($D359="",Configuración!$C$4,$D359)),$F359))</f>
        <v/>
      </c>
      <c r="I359" s="20">
        <f>IF(OR($E359="",$H359=""),"",$H359-$E359)</f>
        <v/>
      </c>
      <c r="J359" s="17">
        <f>IF(OR($I359="",N($H359)=0),"",$I359/$H359)</f>
        <v/>
      </c>
      <c r="K359" s="17">
        <f>IF(OR($I359="",N($E359)=0),"",$I359/$E359)</f>
        <v/>
      </c>
      <c r="L359" s="17">
        <f>IF($C359="","",IFERROR(INDEX(Rubros!$B$2:$B$31,MATCH($C359,Rubros!$A$2:$A$31,0)),""))</f>
        <v/>
      </c>
      <c r="M359" s="21">
        <f>IF($J359="","",IF($J359&lt;0,"Pierde plata",IF($L359="","Sin objetivo",IF($J359&gt;=$L359,"OK","Bajo objetivo"))))</f>
        <v/>
      </c>
      <c r="N359" s="20">
        <f>IF(OR($E359="",$L359="",N($L359)&gt;=1),"",ROUNDUP($E359/(1-$L359)*IF(Configuración!$C$3="Responsable inscripto",1+IF($D359="",Configuración!$C$4,$D359),1),0))</f>
        <v/>
      </c>
      <c r="O359" s="22">
        <f>IF(OR($I359="",$G359=""),"",$I359*$G359)</f>
        <v/>
      </c>
      <c r="P359" s="22">
        <f>IF(OR($H359="",$G359=""),"",$H359*$G359)</f>
        <v/>
      </c>
    </row>
    <row r="360">
      <c r="A360" s="15" t="n"/>
      <c r="B360" s="15" t="n"/>
      <c r="C360" s="15" t="n"/>
      <c r="D360" s="16" t="n"/>
      <c r="E360" s="19" t="n"/>
      <c r="F360" s="19" t="n"/>
      <c r="G360" s="15" t="n"/>
      <c r="H360" s="20">
        <f>IF($F360="","",IF(Configuración!$C$3="Responsable inscripto",$F360/(1+IF($D360="",Configuración!$C$4,$D360)),$F360))</f>
        <v/>
      </c>
      <c r="I360" s="20">
        <f>IF(OR($E360="",$H360=""),"",$H360-$E360)</f>
        <v/>
      </c>
      <c r="J360" s="17">
        <f>IF(OR($I360="",N($H360)=0),"",$I360/$H360)</f>
        <v/>
      </c>
      <c r="K360" s="17">
        <f>IF(OR($I360="",N($E360)=0),"",$I360/$E360)</f>
        <v/>
      </c>
      <c r="L360" s="17">
        <f>IF($C360="","",IFERROR(INDEX(Rubros!$B$2:$B$31,MATCH($C360,Rubros!$A$2:$A$31,0)),""))</f>
        <v/>
      </c>
      <c r="M360" s="21">
        <f>IF($J360="","",IF($J360&lt;0,"Pierde plata",IF($L360="","Sin objetivo",IF($J360&gt;=$L360,"OK","Bajo objetivo"))))</f>
        <v/>
      </c>
      <c r="N360" s="20">
        <f>IF(OR($E360="",$L360="",N($L360)&gt;=1),"",ROUNDUP($E360/(1-$L360)*IF(Configuración!$C$3="Responsable inscripto",1+IF($D360="",Configuración!$C$4,$D360),1),0))</f>
        <v/>
      </c>
      <c r="O360" s="22">
        <f>IF(OR($I360="",$G360=""),"",$I360*$G360)</f>
        <v/>
      </c>
      <c r="P360" s="22">
        <f>IF(OR($H360="",$G360=""),"",$H360*$G360)</f>
        <v/>
      </c>
    </row>
    <row r="361">
      <c r="A361" s="15" t="n"/>
      <c r="B361" s="15" t="n"/>
      <c r="C361" s="15" t="n"/>
      <c r="D361" s="16" t="n"/>
      <c r="E361" s="19" t="n"/>
      <c r="F361" s="19" t="n"/>
      <c r="G361" s="15" t="n"/>
      <c r="H361" s="20">
        <f>IF($F361="","",IF(Configuración!$C$3="Responsable inscripto",$F361/(1+IF($D361="",Configuración!$C$4,$D361)),$F361))</f>
        <v/>
      </c>
      <c r="I361" s="20">
        <f>IF(OR($E361="",$H361=""),"",$H361-$E361)</f>
        <v/>
      </c>
      <c r="J361" s="17">
        <f>IF(OR($I361="",N($H361)=0),"",$I361/$H361)</f>
        <v/>
      </c>
      <c r="K361" s="17">
        <f>IF(OR($I361="",N($E361)=0),"",$I361/$E361)</f>
        <v/>
      </c>
      <c r="L361" s="17">
        <f>IF($C361="","",IFERROR(INDEX(Rubros!$B$2:$B$31,MATCH($C361,Rubros!$A$2:$A$31,0)),""))</f>
        <v/>
      </c>
      <c r="M361" s="21">
        <f>IF($J361="","",IF($J361&lt;0,"Pierde plata",IF($L361="","Sin objetivo",IF($J361&gt;=$L361,"OK","Bajo objetivo"))))</f>
        <v/>
      </c>
      <c r="N361" s="20">
        <f>IF(OR($E361="",$L361="",N($L361)&gt;=1),"",ROUNDUP($E361/(1-$L361)*IF(Configuración!$C$3="Responsable inscripto",1+IF($D361="",Configuración!$C$4,$D361),1),0))</f>
        <v/>
      </c>
      <c r="O361" s="22">
        <f>IF(OR($I361="",$G361=""),"",$I361*$G361)</f>
        <v/>
      </c>
      <c r="P361" s="22">
        <f>IF(OR($H361="",$G361=""),"",$H361*$G361)</f>
        <v/>
      </c>
    </row>
    <row r="362">
      <c r="A362" s="15" t="n"/>
      <c r="B362" s="15" t="n"/>
      <c r="C362" s="15" t="n"/>
      <c r="D362" s="16" t="n"/>
      <c r="E362" s="19" t="n"/>
      <c r="F362" s="19" t="n"/>
      <c r="G362" s="15" t="n"/>
      <c r="H362" s="20">
        <f>IF($F362="","",IF(Configuración!$C$3="Responsable inscripto",$F362/(1+IF($D362="",Configuración!$C$4,$D362)),$F362))</f>
        <v/>
      </c>
      <c r="I362" s="20">
        <f>IF(OR($E362="",$H362=""),"",$H362-$E362)</f>
        <v/>
      </c>
      <c r="J362" s="17">
        <f>IF(OR($I362="",N($H362)=0),"",$I362/$H362)</f>
        <v/>
      </c>
      <c r="K362" s="17">
        <f>IF(OR($I362="",N($E362)=0),"",$I362/$E362)</f>
        <v/>
      </c>
      <c r="L362" s="17">
        <f>IF($C362="","",IFERROR(INDEX(Rubros!$B$2:$B$31,MATCH($C362,Rubros!$A$2:$A$31,0)),""))</f>
        <v/>
      </c>
      <c r="M362" s="21">
        <f>IF($J362="","",IF($J362&lt;0,"Pierde plata",IF($L362="","Sin objetivo",IF($J362&gt;=$L362,"OK","Bajo objetivo"))))</f>
        <v/>
      </c>
      <c r="N362" s="20">
        <f>IF(OR($E362="",$L362="",N($L362)&gt;=1),"",ROUNDUP($E362/(1-$L362)*IF(Configuración!$C$3="Responsable inscripto",1+IF($D362="",Configuración!$C$4,$D362),1),0))</f>
        <v/>
      </c>
      <c r="O362" s="22">
        <f>IF(OR($I362="",$G362=""),"",$I362*$G362)</f>
        <v/>
      </c>
      <c r="P362" s="22">
        <f>IF(OR($H362="",$G362=""),"",$H362*$G362)</f>
        <v/>
      </c>
    </row>
    <row r="363">
      <c r="A363" s="15" t="n"/>
      <c r="B363" s="15" t="n"/>
      <c r="C363" s="15" t="n"/>
      <c r="D363" s="16" t="n"/>
      <c r="E363" s="19" t="n"/>
      <c r="F363" s="19" t="n"/>
      <c r="G363" s="15" t="n"/>
      <c r="H363" s="20">
        <f>IF($F363="","",IF(Configuración!$C$3="Responsable inscripto",$F363/(1+IF($D363="",Configuración!$C$4,$D363)),$F363))</f>
        <v/>
      </c>
      <c r="I363" s="20">
        <f>IF(OR($E363="",$H363=""),"",$H363-$E363)</f>
        <v/>
      </c>
      <c r="J363" s="17">
        <f>IF(OR($I363="",N($H363)=0),"",$I363/$H363)</f>
        <v/>
      </c>
      <c r="K363" s="17">
        <f>IF(OR($I363="",N($E363)=0),"",$I363/$E363)</f>
        <v/>
      </c>
      <c r="L363" s="17">
        <f>IF($C363="","",IFERROR(INDEX(Rubros!$B$2:$B$31,MATCH($C363,Rubros!$A$2:$A$31,0)),""))</f>
        <v/>
      </c>
      <c r="M363" s="21">
        <f>IF($J363="","",IF($J363&lt;0,"Pierde plata",IF($L363="","Sin objetivo",IF($J363&gt;=$L363,"OK","Bajo objetivo"))))</f>
        <v/>
      </c>
      <c r="N363" s="20">
        <f>IF(OR($E363="",$L363="",N($L363)&gt;=1),"",ROUNDUP($E363/(1-$L363)*IF(Configuración!$C$3="Responsable inscripto",1+IF($D363="",Configuración!$C$4,$D363),1),0))</f>
        <v/>
      </c>
      <c r="O363" s="22">
        <f>IF(OR($I363="",$G363=""),"",$I363*$G363)</f>
        <v/>
      </c>
      <c r="P363" s="22">
        <f>IF(OR($H363="",$G363=""),"",$H363*$G363)</f>
        <v/>
      </c>
    </row>
    <row r="364">
      <c r="A364" s="15" t="n"/>
      <c r="B364" s="15" t="n"/>
      <c r="C364" s="15" t="n"/>
      <c r="D364" s="16" t="n"/>
      <c r="E364" s="19" t="n"/>
      <c r="F364" s="19" t="n"/>
      <c r="G364" s="15" t="n"/>
      <c r="H364" s="20">
        <f>IF($F364="","",IF(Configuración!$C$3="Responsable inscripto",$F364/(1+IF($D364="",Configuración!$C$4,$D364)),$F364))</f>
        <v/>
      </c>
      <c r="I364" s="20">
        <f>IF(OR($E364="",$H364=""),"",$H364-$E364)</f>
        <v/>
      </c>
      <c r="J364" s="17">
        <f>IF(OR($I364="",N($H364)=0),"",$I364/$H364)</f>
        <v/>
      </c>
      <c r="K364" s="17">
        <f>IF(OR($I364="",N($E364)=0),"",$I364/$E364)</f>
        <v/>
      </c>
      <c r="L364" s="17">
        <f>IF($C364="","",IFERROR(INDEX(Rubros!$B$2:$B$31,MATCH($C364,Rubros!$A$2:$A$31,0)),""))</f>
        <v/>
      </c>
      <c r="M364" s="21">
        <f>IF($J364="","",IF($J364&lt;0,"Pierde plata",IF($L364="","Sin objetivo",IF($J364&gt;=$L364,"OK","Bajo objetivo"))))</f>
        <v/>
      </c>
      <c r="N364" s="20">
        <f>IF(OR($E364="",$L364="",N($L364)&gt;=1),"",ROUNDUP($E364/(1-$L364)*IF(Configuración!$C$3="Responsable inscripto",1+IF($D364="",Configuración!$C$4,$D364),1),0))</f>
        <v/>
      </c>
      <c r="O364" s="22">
        <f>IF(OR($I364="",$G364=""),"",$I364*$G364)</f>
        <v/>
      </c>
      <c r="P364" s="22">
        <f>IF(OR($H364="",$G364=""),"",$H364*$G364)</f>
        <v/>
      </c>
    </row>
    <row r="365">
      <c r="A365" s="15" t="n"/>
      <c r="B365" s="15" t="n"/>
      <c r="C365" s="15" t="n"/>
      <c r="D365" s="16" t="n"/>
      <c r="E365" s="19" t="n"/>
      <c r="F365" s="19" t="n"/>
      <c r="G365" s="15" t="n"/>
      <c r="H365" s="20">
        <f>IF($F365="","",IF(Configuración!$C$3="Responsable inscripto",$F365/(1+IF($D365="",Configuración!$C$4,$D365)),$F365))</f>
        <v/>
      </c>
      <c r="I365" s="20">
        <f>IF(OR($E365="",$H365=""),"",$H365-$E365)</f>
        <v/>
      </c>
      <c r="J365" s="17">
        <f>IF(OR($I365="",N($H365)=0),"",$I365/$H365)</f>
        <v/>
      </c>
      <c r="K365" s="17">
        <f>IF(OR($I365="",N($E365)=0),"",$I365/$E365)</f>
        <v/>
      </c>
      <c r="L365" s="17">
        <f>IF($C365="","",IFERROR(INDEX(Rubros!$B$2:$B$31,MATCH($C365,Rubros!$A$2:$A$31,0)),""))</f>
        <v/>
      </c>
      <c r="M365" s="21">
        <f>IF($J365="","",IF($J365&lt;0,"Pierde plata",IF($L365="","Sin objetivo",IF($J365&gt;=$L365,"OK","Bajo objetivo"))))</f>
        <v/>
      </c>
      <c r="N365" s="20">
        <f>IF(OR($E365="",$L365="",N($L365)&gt;=1),"",ROUNDUP($E365/(1-$L365)*IF(Configuración!$C$3="Responsable inscripto",1+IF($D365="",Configuración!$C$4,$D365),1),0))</f>
        <v/>
      </c>
      <c r="O365" s="22">
        <f>IF(OR($I365="",$G365=""),"",$I365*$G365)</f>
        <v/>
      </c>
      <c r="P365" s="22">
        <f>IF(OR($H365="",$G365=""),"",$H365*$G365)</f>
        <v/>
      </c>
    </row>
    <row r="366">
      <c r="A366" s="15" t="n"/>
      <c r="B366" s="15" t="n"/>
      <c r="C366" s="15" t="n"/>
      <c r="D366" s="16" t="n"/>
      <c r="E366" s="19" t="n"/>
      <c r="F366" s="19" t="n"/>
      <c r="G366" s="15" t="n"/>
      <c r="H366" s="20">
        <f>IF($F366="","",IF(Configuración!$C$3="Responsable inscripto",$F366/(1+IF($D366="",Configuración!$C$4,$D366)),$F366))</f>
        <v/>
      </c>
      <c r="I366" s="20">
        <f>IF(OR($E366="",$H366=""),"",$H366-$E366)</f>
        <v/>
      </c>
      <c r="J366" s="17">
        <f>IF(OR($I366="",N($H366)=0),"",$I366/$H366)</f>
        <v/>
      </c>
      <c r="K366" s="17">
        <f>IF(OR($I366="",N($E366)=0),"",$I366/$E366)</f>
        <v/>
      </c>
      <c r="L366" s="17">
        <f>IF($C366="","",IFERROR(INDEX(Rubros!$B$2:$B$31,MATCH($C366,Rubros!$A$2:$A$31,0)),""))</f>
        <v/>
      </c>
      <c r="M366" s="21">
        <f>IF($J366="","",IF($J366&lt;0,"Pierde plata",IF($L366="","Sin objetivo",IF($J366&gt;=$L366,"OK","Bajo objetivo"))))</f>
        <v/>
      </c>
      <c r="N366" s="20">
        <f>IF(OR($E366="",$L366="",N($L366)&gt;=1),"",ROUNDUP($E366/(1-$L366)*IF(Configuración!$C$3="Responsable inscripto",1+IF($D366="",Configuración!$C$4,$D366),1),0))</f>
        <v/>
      </c>
      <c r="O366" s="22">
        <f>IF(OR($I366="",$G366=""),"",$I366*$G366)</f>
        <v/>
      </c>
      <c r="P366" s="22">
        <f>IF(OR($H366="",$G366=""),"",$H366*$G366)</f>
        <v/>
      </c>
    </row>
    <row r="367">
      <c r="A367" s="15" t="n"/>
      <c r="B367" s="15" t="n"/>
      <c r="C367" s="15" t="n"/>
      <c r="D367" s="16" t="n"/>
      <c r="E367" s="19" t="n"/>
      <c r="F367" s="19" t="n"/>
      <c r="G367" s="15" t="n"/>
      <c r="H367" s="20">
        <f>IF($F367="","",IF(Configuración!$C$3="Responsable inscripto",$F367/(1+IF($D367="",Configuración!$C$4,$D367)),$F367))</f>
        <v/>
      </c>
      <c r="I367" s="20">
        <f>IF(OR($E367="",$H367=""),"",$H367-$E367)</f>
        <v/>
      </c>
      <c r="J367" s="17">
        <f>IF(OR($I367="",N($H367)=0),"",$I367/$H367)</f>
        <v/>
      </c>
      <c r="K367" s="17">
        <f>IF(OR($I367="",N($E367)=0),"",$I367/$E367)</f>
        <v/>
      </c>
      <c r="L367" s="17">
        <f>IF($C367="","",IFERROR(INDEX(Rubros!$B$2:$B$31,MATCH($C367,Rubros!$A$2:$A$31,0)),""))</f>
        <v/>
      </c>
      <c r="M367" s="21">
        <f>IF($J367="","",IF($J367&lt;0,"Pierde plata",IF($L367="","Sin objetivo",IF($J367&gt;=$L367,"OK","Bajo objetivo"))))</f>
        <v/>
      </c>
      <c r="N367" s="20">
        <f>IF(OR($E367="",$L367="",N($L367)&gt;=1),"",ROUNDUP($E367/(1-$L367)*IF(Configuración!$C$3="Responsable inscripto",1+IF($D367="",Configuración!$C$4,$D367),1),0))</f>
        <v/>
      </c>
      <c r="O367" s="22">
        <f>IF(OR($I367="",$G367=""),"",$I367*$G367)</f>
        <v/>
      </c>
      <c r="P367" s="22">
        <f>IF(OR($H367="",$G367=""),"",$H367*$G367)</f>
        <v/>
      </c>
    </row>
    <row r="368">
      <c r="A368" s="15" t="n"/>
      <c r="B368" s="15" t="n"/>
      <c r="C368" s="15" t="n"/>
      <c r="D368" s="16" t="n"/>
      <c r="E368" s="19" t="n"/>
      <c r="F368" s="19" t="n"/>
      <c r="G368" s="15" t="n"/>
      <c r="H368" s="20">
        <f>IF($F368="","",IF(Configuración!$C$3="Responsable inscripto",$F368/(1+IF($D368="",Configuración!$C$4,$D368)),$F368))</f>
        <v/>
      </c>
      <c r="I368" s="20">
        <f>IF(OR($E368="",$H368=""),"",$H368-$E368)</f>
        <v/>
      </c>
      <c r="J368" s="17">
        <f>IF(OR($I368="",N($H368)=0),"",$I368/$H368)</f>
        <v/>
      </c>
      <c r="K368" s="17">
        <f>IF(OR($I368="",N($E368)=0),"",$I368/$E368)</f>
        <v/>
      </c>
      <c r="L368" s="17">
        <f>IF($C368="","",IFERROR(INDEX(Rubros!$B$2:$B$31,MATCH($C368,Rubros!$A$2:$A$31,0)),""))</f>
        <v/>
      </c>
      <c r="M368" s="21">
        <f>IF($J368="","",IF($J368&lt;0,"Pierde plata",IF($L368="","Sin objetivo",IF($J368&gt;=$L368,"OK","Bajo objetivo"))))</f>
        <v/>
      </c>
      <c r="N368" s="20">
        <f>IF(OR($E368="",$L368="",N($L368)&gt;=1),"",ROUNDUP($E368/(1-$L368)*IF(Configuración!$C$3="Responsable inscripto",1+IF($D368="",Configuración!$C$4,$D368),1),0))</f>
        <v/>
      </c>
      <c r="O368" s="22">
        <f>IF(OR($I368="",$G368=""),"",$I368*$G368)</f>
        <v/>
      </c>
      <c r="P368" s="22">
        <f>IF(OR($H368="",$G368=""),"",$H368*$G368)</f>
        <v/>
      </c>
    </row>
    <row r="369">
      <c r="A369" s="15" t="n"/>
      <c r="B369" s="15" t="n"/>
      <c r="C369" s="15" t="n"/>
      <c r="D369" s="16" t="n"/>
      <c r="E369" s="19" t="n"/>
      <c r="F369" s="19" t="n"/>
      <c r="G369" s="15" t="n"/>
      <c r="H369" s="20">
        <f>IF($F369="","",IF(Configuración!$C$3="Responsable inscripto",$F369/(1+IF($D369="",Configuración!$C$4,$D369)),$F369))</f>
        <v/>
      </c>
      <c r="I369" s="20">
        <f>IF(OR($E369="",$H369=""),"",$H369-$E369)</f>
        <v/>
      </c>
      <c r="J369" s="17">
        <f>IF(OR($I369="",N($H369)=0),"",$I369/$H369)</f>
        <v/>
      </c>
      <c r="K369" s="17">
        <f>IF(OR($I369="",N($E369)=0),"",$I369/$E369)</f>
        <v/>
      </c>
      <c r="L369" s="17">
        <f>IF($C369="","",IFERROR(INDEX(Rubros!$B$2:$B$31,MATCH($C369,Rubros!$A$2:$A$31,0)),""))</f>
        <v/>
      </c>
      <c r="M369" s="21">
        <f>IF($J369="","",IF($J369&lt;0,"Pierde plata",IF($L369="","Sin objetivo",IF($J369&gt;=$L369,"OK","Bajo objetivo"))))</f>
        <v/>
      </c>
      <c r="N369" s="20">
        <f>IF(OR($E369="",$L369="",N($L369)&gt;=1),"",ROUNDUP($E369/(1-$L369)*IF(Configuración!$C$3="Responsable inscripto",1+IF($D369="",Configuración!$C$4,$D369),1),0))</f>
        <v/>
      </c>
      <c r="O369" s="22">
        <f>IF(OR($I369="",$G369=""),"",$I369*$G369)</f>
        <v/>
      </c>
      <c r="P369" s="22">
        <f>IF(OR($H369="",$G369=""),"",$H369*$G369)</f>
        <v/>
      </c>
    </row>
    <row r="370">
      <c r="A370" s="15" t="n"/>
      <c r="B370" s="15" t="n"/>
      <c r="C370" s="15" t="n"/>
      <c r="D370" s="16" t="n"/>
      <c r="E370" s="19" t="n"/>
      <c r="F370" s="19" t="n"/>
      <c r="G370" s="15" t="n"/>
      <c r="H370" s="20">
        <f>IF($F370="","",IF(Configuración!$C$3="Responsable inscripto",$F370/(1+IF($D370="",Configuración!$C$4,$D370)),$F370))</f>
        <v/>
      </c>
      <c r="I370" s="20">
        <f>IF(OR($E370="",$H370=""),"",$H370-$E370)</f>
        <v/>
      </c>
      <c r="J370" s="17">
        <f>IF(OR($I370="",N($H370)=0),"",$I370/$H370)</f>
        <v/>
      </c>
      <c r="K370" s="17">
        <f>IF(OR($I370="",N($E370)=0),"",$I370/$E370)</f>
        <v/>
      </c>
      <c r="L370" s="17">
        <f>IF($C370="","",IFERROR(INDEX(Rubros!$B$2:$B$31,MATCH($C370,Rubros!$A$2:$A$31,0)),""))</f>
        <v/>
      </c>
      <c r="M370" s="21">
        <f>IF($J370="","",IF($J370&lt;0,"Pierde plata",IF($L370="","Sin objetivo",IF($J370&gt;=$L370,"OK","Bajo objetivo"))))</f>
        <v/>
      </c>
      <c r="N370" s="20">
        <f>IF(OR($E370="",$L370="",N($L370)&gt;=1),"",ROUNDUP($E370/(1-$L370)*IF(Configuración!$C$3="Responsable inscripto",1+IF($D370="",Configuración!$C$4,$D370),1),0))</f>
        <v/>
      </c>
      <c r="O370" s="22">
        <f>IF(OR($I370="",$G370=""),"",$I370*$G370)</f>
        <v/>
      </c>
      <c r="P370" s="22">
        <f>IF(OR($H370="",$G370=""),"",$H370*$G370)</f>
        <v/>
      </c>
    </row>
    <row r="371">
      <c r="A371" s="15" t="n"/>
      <c r="B371" s="15" t="n"/>
      <c r="C371" s="15" t="n"/>
      <c r="D371" s="16" t="n"/>
      <c r="E371" s="19" t="n"/>
      <c r="F371" s="19" t="n"/>
      <c r="G371" s="15" t="n"/>
      <c r="H371" s="20">
        <f>IF($F371="","",IF(Configuración!$C$3="Responsable inscripto",$F371/(1+IF($D371="",Configuración!$C$4,$D371)),$F371))</f>
        <v/>
      </c>
      <c r="I371" s="20">
        <f>IF(OR($E371="",$H371=""),"",$H371-$E371)</f>
        <v/>
      </c>
      <c r="J371" s="17">
        <f>IF(OR($I371="",N($H371)=0),"",$I371/$H371)</f>
        <v/>
      </c>
      <c r="K371" s="17">
        <f>IF(OR($I371="",N($E371)=0),"",$I371/$E371)</f>
        <v/>
      </c>
      <c r="L371" s="17">
        <f>IF($C371="","",IFERROR(INDEX(Rubros!$B$2:$B$31,MATCH($C371,Rubros!$A$2:$A$31,0)),""))</f>
        <v/>
      </c>
      <c r="M371" s="21">
        <f>IF($J371="","",IF($J371&lt;0,"Pierde plata",IF($L371="","Sin objetivo",IF($J371&gt;=$L371,"OK","Bajo objetivo"))))</f>
        <v/>
      </c>
      <c r="N371" s="20">
        <f>IF(OR($E371="",$L371="",N($L371)&gt;=1),"",ROUNDUP($E371/(1-$L371)*IF(Configuración!$C$3="Responsable inscripto",1+IF($D371="",Configuración!$C$4,$D371),1),0))</f>
        <v/>
      </c>
      <c r="O371" s="22">
        <f>IF(OR($I371="",$G371=""),"",$I371*$G371)</f>
        <v/>
      </c>
      <c r="P371" s="22">
        <f>IF(OR($H371="",$G371=""),"",$H371*$G371)</f>
        <v/>
      </c>
    </row>
    <row r="372">
      <c r="A372" s="15" t="n"/>
      <c r="B372" s="15" t="n"/>
      <c r="C372" s="15" t="n"/>
      <c r="D372" s="16" t="n"/>
      <c r="E372" s="19" t="n"/>
      <c r="F372" s="19" t="n"/>
      <c r="G372" s="15" t="n"/>
      <c r="H372" s="20">
        <f>IF($F372="","",IF(Configuración!$C$3="Responsable inscripto",$F372/(1+IF($D372="",Configuración!$C$4,$D372)),$F372))</f>
        <v/>
      </c>
      <c r="I372" s="20">
        <f>IF(OR($E372="",$H372=""),"",$H372-$E372)</f>
        <v/>
      </c>
      <c r="J372" s="17">
        <f>IF(OR($I372="",N($H372)=0),"",$I372/$H372)</f>
        <v/>
      </c>
      <c r="K372" s="17">
        <f>IF(OR($I372="",N($E372)=0),"",$I372/$E372)</f>
        <v/>
      </c>
      <c r="L372" s="17">
        <f>IF($C372="","",IFERROR(INDEX(Rubros!$B$2:$B$31,MATCH($C372,Rubros!$A$2:$A$31,0)),""))</f>
        <v/>
      </c>
      <c r="M372" s="21">
        <f>IF($J372="","",IF($J372&lt;0,"Pierde plata",IF($L372="","Sin objetivo",IF($J372&gt;=$L372,"OK","Bajo objetivo"))))</f>
        <v/>
      </c>
      <c r="N372" s="20">
        <f>IF(OR($E372="",$L372="",N($L372)&gt;=1),"",ROUNDUP($E372/(1-$L372)*IF(Configuración!$C$3="Responsable inscripto",1+IF($D372="",Configuración!$C$4,$D372),1),0))</f>
        <v/>
      </c>
      <c r="O372" s="22">
        <f>IF(OR($I372="",$G372=""),"",$I372*$G372)</f>
        <v/>
      </c>
      <c r="P372" s="22">
        <f>IF(OR($H372="",$G372=""),"",$H372*$G372)</f>
        <v/>
      </c>
    </row>
    <row r="373">
      <c r="A373" s="15" t="n"/>
      <c r="B373" s="15" t="n"/>
      <c r="C373" s="15" t="n"/>
      <c r="D373" s="16" t="n"/>
      <c r="E373" s="19" t="n"/>
      <c r="F373" s="19" t="n"/>
      <c r="G373" s="15" t="n"/>
      <c r="H373" s="20">
        <f>IF($F373="","",IF(Configuración!$C$3="Responsable inscripto",$F373/(1+IF($D373="",Configuración!$C$4,$D373)),$F373))</f>
        <v/>
      </c>
      <c r="I373" s="20">
        <f>IF(OR($E373="",$H373=""),"",$H373-$E373)</f>
        <v/>
      </c>
      <c r="J373" s="17">
        <f>IF(OR($I373="",N($H373)=0),"",$I373/$H373)</f>
        <v/>
      </c>
      <c r="K373" s="17">
        <f>IF(OR($I373="",N($E373)=0),"",$I373/$E373)</f>
        <v/>
      </c>
      <c r="L373" s="17">
        <f>IF($C373="","",IFERROR(INDEX(Rubros!$B$2:$B$31,MATCH($C373,Rubros!$A$2:$A$31,0)),""))</f>
        <v/>
      </c>
      <c r="M373" s="21">
        <f>IF($J373="","",IF($J373&lt;0,"Pierde plata",IF($L373="","Sin objetivo",IF($J373&gt;=$L373,"OK","Bajo objetivo"))))</f>
        <v/>
      </c>
      <c r="N373" s="20">
        <f>IF(OR($E373="",$L373="",N($L373)&gt;=1),"",ROUNDUP($E373/(1-$L373)*IF(Configuración!$C$3="Responsable inscripto",1+IF($D373="",Configuración!$C$4,$D373),1),0))</f>
        <v/>
      </c>
      <c r="O373" s="22">
        <f>IF(OR($I373="",$G373=""),"",$I373*$G373)</f>
        <v/>
      </c>
      <c r="P373" s="22">
        <f>IF(OR($H373="",$G373=""),"",$H373*$G373)</f>
        <v/>
      </c>
    </row>
    <row r="374">
      <c r="A374" s="15" t="n"/>
      <c r="B374" s="15" t="n"/>
      <c r="C374" s="15" t="n"/>
      <c r="D374" s="16" t="n"/>
      <c r="E374" s="19" t="n"/>
      <c r="F374" s="19" t="n"/>
      <c r="G374" s="15" t="n"/>
      <c r="H374" s="20">
        <f>IF($F374="","",IF(Configuración!$C$3="Responsable inscripto",$F374/(1+IF($D374="",Configuración!$C$4,$D374)),$F374))</f>
        <v/>
      </c>
      <c r="I374" s="20">
        <f>IF(OR($E374="",$H374=""),"",$H374-$E374)</f>
        <v/>
      </c>
      <c r="J374" s="17">
        <f>IF(OR($I374="",N($H374)=0),"",$I374/$H374)</f>
        <v/>
      </c>
      <c r="K374" s="17">
        <f>IF(OR($I374="",N($E374)=0),"",$I374/$E374)</f>
        <v/>
      </c>
      <c r="L374" s="17">
        <f>IF($C374="","",IFERROR(INDEX(Rubros!$B$2:$B$31,MATCH($C374,Rubros!$A$2:$A$31,0)),""))</f>
        <v/>
      </c>
      <c r="M374" s="21">
        <f>IF($J374="","",IF($J374&lt;0,"Pierde plata",IF($L374="","Sin objetivo",IF($J374&gt;=$L374,"OK","Bajo objetivo"))))</f>
        <v/>
      </c>
      <c r="N374" s="20">
        <f>IF(OR($E374="",$L374="",N($L374)&gt;=1),"",ROUNDUP($E374/(1-$L374)*IF(Configuración!$C$3="Responsable inscripto",1+IF($D374="",Configuración!$C$4,$D374),1),0))</f>
        <v/>
      </c>
      <c r="O374" s="22">
        <f>IF(OR($I374="",$G374=""),"",$I374*$G374)</f>
        <v/>
      </c>
      <c r="P374" s="22">
        <f>IF(OR($H374="",$G374=""),"",$H374*$G374)</f>
        <v/>
      </c>
    </row>
    <row r="375">
      <c r="A375" s="15" t="n"/>
      <c r="B375" s="15" t="n"/>
      <c r="C375" s="15" t="n"/>
      <c r="D375" s="16" t="n"/>
      <c r="E375" s="19" t="n"/>
      <c r="F375" s="19" t="n"/>
      <c r="G375" s="15" t="n"/>
      <c r="H375" s="20">
        <f>IF($F375="","",IF(Configuración!$C$3="Responsable inscripto",$F375/(1+IF($D375="",Configuración!$C$4,$D375)),$F375))</f>
        <v/>
      </c>
      <c r="I375" s="20">
        <f>IF(OR($E375="",$H375=""),"",$H375-$E375)</f>
        <v/>
      </c>
      <c r="J375" s="17">
        <f>IF(OR($I375="",N($H375)=0),"",$I375/$H375)</f>
        <v/>
      </c>
      <c r="K375" s="17">
        <f>IF(OR($I375="",N($E375)=0),"",$I375/$E375)</f>
        <v/>
      </c>
      <c r="L375" s="17">
        <f>IF($C375="","",IFERROR(INDEX(Rubros!$B$2:$B$31,MATCH($C375,Rubros!$A$2:$A$31,0)),""))</f>
        <v/>
      </c>
      <c r="M375" s="21">
        <f>IF($J375="","",IF($J375&lt;0,"Pierde plata",IF($L375="","Sin objetivo",IF($J375&gt;=$L375,"OK","Bajo objetivo"))))</f>
        <v/>
      </c>
      <c r="N375" s="20">
        <f>IF(OR($E375="",$L375="",N($L375)&gt;=1),"",ROUNDUP($E375/(1-$L375)*IF(Configuración!$C$3="Responsable inscripto",1+IF($D375="",Configuración!$C$4,$D375),1),0))</f>
        <v/>
      </c>
      <c r="O375" s="22">
        <f>IF(OR($I375="",$G375=""),"",$I375*$G375)</f>
        <v/>
      </c>
      <c r="P375" s="22">
        <f>IF(OR($H375="",$G375=""),"",$H375*$G375)</f>
        <v/>
      </c>
    </row>
    <row r="376">
      <c r="A376" s="15" t="n"/>
      <c r="B376" s="15" t="n"/>
      <c r="C376" s="15" t="n"/>
      <c r="D376" s="16" t="n"/>
      <c r="E376" s="19" t="n"/>
      <c r="F376" s="19" t="n"/>
      <c r="G376" s="15" t="n"/>
      <c r="H376" s="20">
        <f>IF($F376="","",IF(Configuración!$C$3="Responsable inscripto",$F376/(1+IF($D376="",Configuración!$C$4,$D376)),$F376))</f>
        <v/>
      </c>
      <c r="I376" s="20">
        <f>IF(OR($E376="",$H376=""),"",$H376-$E376)</f>
        <v/>
      </c>
      <c r="J376" s="17">
        <f>IF(OR($I376="",N($H376)=0),"",$I376/$H376)</f>
        <v/>
      </c>
      <c r="K376" s="17">
        <f>IF(OR($I376="",N($E376)=0),"",$I376/$E376)</f>
        <v/>
      </c>
      <c r="L376" s="17">
        <f>IF($C376="","",IFERROR(INDEX(Rubros!$B$2:$B$31,MATCH($C376,Rubros!$A$2:$A$31,0)),""))</f>
        <v/>
      </c>
      <c r="M376" s="21">
        <f>IF($J376="","",IF($J376&lt;0,"Pierde plata",IF($L376="","Sin objetivo",IF($J376&gt;=$L376,"OK","Bajo objetivo"))))</f>
        <v/>
      </c>
      <c r="N376" s="20">
        <f>IF(OR($E376="",$L376="",N($L376)&gt;=1),"",ROUNDUP($E376/(1-$L376)*IF(Configuración!$C$3="Responsable inscripto",1+IF($D376="",Configuración!$C$4,$D376),1),0))</f>
        <v/>
      </c>
      <c r="O376" s="22">
        <f>IF(OR($I376="",$G376=""),"",$I376*$G376)</f>
        <v/>
      </c>
      <c r="P376" s="22">
        <f>IF(OR($H376="",$G376=""),"",$H376*$G376)</f>
        <v/>
      </c>
    </row>
    <row r="377">
      <c r="A377" s="15" t="n"/>
      <c r="B377" s="15" t="n"/>
      <c r="C377" s="15" t="n"/>
      <c r="D377" s="16" t="n"/>
      <c r="E377" s="19" t="n"/>
      <c r="F377" s="19" t="n"/>
      <c r="G377" s="15" t="n"/>
      <c r="H377" s="20">
        <f>IF($F377="","",IF(Configuración!$C$3="Responsable inscripto",$F377/(1+IF($D377="",Configuración!$C$4,$D377)),$F377))</f>
        <v/>
      </c>
      <c r="I377" s="20">
        <f>IF(OR($E377="",$H377=""),"",$H377-$E377)</f>
        <v/>
      </c>
      <c r="J377" s="17">
        <f>IF(OR($I377="",N($H377)=0),"",$I377/$H377)</f>
        <v/>
      </c>
      <c r="K377" s="17">
        <f>IF(OR($I377="",N($E377)=0),"",$I377/$E377)</f>
        <v/>
      </c>
      <c r="L377" s="17">
        <f>IF($C377="","",IFERROR(INDEX(Rubros!$B$2:$B$31,MATCH($C377,Rubros!$A$2:$A$31,0)),""))</f>
        <v/>
      </c>
      <c r="M377" s="21">
        <f>IF($J377="","",IF($J377&lt;0,"Pierde plata",IF($L377="","Sin objetivo",IF($J377&gt;=$L377,"OK","Bajo objetivo"))))</f>
        <v/>
      </c>
      <c r="N377" s="20">
        <f>IF(OR($E377="",$L377="",N($L377)&gt;=1),"",ROUNDUP($E377/(1-$L377)*IF(Configuración!$C$3="Responsable inscripto",1+IF($D377="",Configuración!$C$4,$D377),1),0))</f>
        <v/>
      </c>
      <c r="O377" s="22">
        <f>IF(OR($I377="",$G377=""),"",$I377*$G377)</f>
        <v/>
      </c>
      <c r="P377" s="22">
        <f>IF(OR($H377="",$G377=""),"",$H377*$G377)</f>
        <v/>
      </c>
    </row>
    <row r="378">
      <c r="A378" s="15" t="n"/>
      <c r="B378" s="15" t="n"/>
      <c r="C378" s="15" t="n"/>
      <c r="D378" s="16" t="n"/>
      <c r="E378" s="19" t="n"/>
      <c r="F378" s="19" t="n"/>
      <c r="G378" s="15" t="n"/>
      <c r="H378" s="20">
        <f>IF($F378="","",IF(Configuración!$C$3="Responsable inscripto",$F378/(1+IF($D378="",Configuración!$C$4,$D378)),$F378))</f>
        <v/>
      </c>
      <c r="I378" s="20">
        <f>IF(OR($E378="",$H378=""),"",$H378-$E378)</f>
        <v/>
      </c>
      <c r="J378" s="17">
        <f>IF(OR($I378="",N($H378)=0),"",$I378/$H378)</f>
        <v/>
      </c>
      <c r="K378" s="17">
        <f>IF(OR($I378="",N($E378)=0),"",$I378/$E378)</f>
        <v/>
      </c>
      <c r="L378" s="17">
        <f>IF($C378="","",IFERROR(INDEX(Rubros!$B$2:$B$31,MATCH($C378,Rubros!$A$2:$A$31,0)),""))</f>
        <v/>
      </c>
      <c r="M378" s="21">
        <f>IF($J378="","",IF($J378&lt;0,"Pierde plata",IF($L378="","Sin objetivo",IF($J378&gt;=$L378,"OK","Bajo objetivo"))))</f>
        <v/>
      </c>
      <c r="N378" s="20">
        <f>IF(OR($E378="",$L378="",N($L378)&gt;=1),"",ROUNDUP($E378/(1-$L378)*IF(Configuración!$C$3="Responsable inscripto",1+IF($D378="",Configuración!$C$4,$D378),1),0))</f>
        <v/>
      </c>
      <c r="O378" s="22">
        <f>IF(OR($I378="",$G378=""),"",$I378*$G378)</f>
        <v/>
      </c>
      <c r="P378" s="22">
        <f>IF(OR($H378="",$G378=""),"",$H378*$G378)</f>
        <v/>
      </c>
    </row>
    <row r="379">
      <c r="A379" s="15" t="n"/>
      <c r="B379" s="15" t="n"/>
      <c r="C379" s="15" t="n"/>
      <c r="D379" s="16" t="n"/>
      <c r="E379" s="19" t="n"/>
      <c r="F379" s="19" t="n"/>
      <c r="G379" s="15" t="n"/>
      <c r="H379" s="20">
        <f>IF($F379="","",IF(Configuración!$C$3="Responsable inscripto",$F379/(1+IF($D379="",Configuración!$C$4,$D379)),$F379))</f>
        <v/>
      </c>
      <c r="I379" s="20">
        <f>IF(OR($E379="",$H379=""),"",$H379-$E379)</f>
        <v/>
      </c>
      <c r="J379" s="17">
        <f>IF(OR($I379="",N($H379)=0),"",$I379/$H379)</f>
        <v/>
      </c>
      <c r="K379" s="17">
        <f>IF(OR($I379="",N($E379)=0),"",$I379/$E379)</f>
        <v/>
      </c>
      <c r="L379" s="17">
        <f>IF($C379="","",IFERROR(INDEX(Rubros!$B$2:$B$31,MATCH($C379,Rubros!$A$2:$A$31,0)),""))</f>
        <v/>
      </c>
      <c r="M379" s="21">
        <f>IF($J379="","",IF($J379&lt;0,"Pierde plata",IF($L379="","Sin objetivo",IF($J379&gt;=$L379,"OK","Bajo objetivo"))))</f>
        <v/>
      </c>
      <c r="N379" s="20">
        <f>IF(OR($E379="",$L379="",N($L379)&gt;=1),"",ROUNDUP($E379/(1-$L379)*IF(Configuración!$C$3="Responsable inscripto",1+IF($D379="",Configuración!$C$4,$D379),1),0))</f>
        <v/>
      </c>
      <c r="O379" s="22">
        <f>IF(OR($I379="",$G379=""),"",$I379*$G379)</f>
        <v/>
      </c>
      <c r="P379" s="22">
        <f>IF(OR($H379="",$G379=""),"",$H379*$G379)</f>
        <v/>
      </c>
    </row>
    <row r="380">
      <c r="A380" s="15" t="n"/>
      <c r="B380" s="15" t="n"/>
      <c r="C380" s="15" t="n"/>
      <c r="D380" s="16" t="n"/>
      <c r="E380" s="19" t="n"/>
      <c r="F380" s="19" t="n"/>
      <c r="G380" s="15" t="n"/>
      <c r="H380" s="20">
        <f>IF($F380="","",IF(Configuración!$C$3="Responsable inscripto",$F380/(1+IF($D380="",Configuración!$C$4,$D380)),$F380))</f>
        <v/>
      </c>
      <c r="I380" s="20">
        <f>IF(OR($E380="",$H380=""),"",$H380-$E380)</f>
        <v/>
      </c>
      <c r="J380" s="17">
        <f>IF(OR($I380="",N($H380)=0),"",$I380/$H380)</f>
        <v/>
      </c>
      <c r="K380" s="17">
        <f>IF(OR($I380="",N($E380)=0),"",$I380/$E380)</f>
        <v/>
      </c>
      <c r="L380" s="17">
        <f>IF($C380="","",IFERROR(INDEX(Rubros!$B$2:$B$31,MATCH($C380,Rubros!$A$2:$A$31,0)),""))</f>
        <v/>
      </c>
      <c r="M380" s="21">
        <f>IF($J380="","",IF($J380&lt;0,"Pierde plata",IF($L380="","Sin objetivo",IF($J380&gt;=$L380,"OK","Bajo objetivo"))))</f>
        <v/>
      </c>
      <c r="N380" s="20">
        <f>IF(OR($E380="",$L380="",N($L380)&gt;=1),"",ROUNDUP($E380/(1-$L380)*IF(Configuración!$C$3="Responsable inscripto",1+IF($D380="",Configuración!$C$4,$D380),1),0))</f>
        <v/>
      </c>
      <c r="O380" s="22">
        <f>IF(OR($I380="",$G380=""),"",$I380*$G380)</f>
        <v/>
      </c>
      <c r="P380" s="22">
        <f>IF(OR($H380="",$G380=""),"",$H380*$G380)</f>
        <v/>
      </c>
    </row>
    <row r="381">
      <c r="A381" s="15" t="n"/>
      <c r="B381" s="15" t="n"/>
      <c r="C381" s="15" t="n"/>
      <c r="D381" s="16" t="n"/>
      <c r="E381" s="19" t="n"/>
      <c r="F381" s="19" t="n"/>
      <c r="G381" s="15" t="n"/>
      <c r="H381" s="20">
        <f>IF($F381="","",IF(Configuración!$C$3="Responsable inscripto",$F381/(1+IF($D381="",Configuración!$C$4,$D381)),$F381))</f>
        <v/>
      </c>
      <c r="I381" s="20">
        <f>IF(OR($E381="",$H381=""),"",$H381-$E381)</f>
        <v/>
      </c>
      <c r="J381" s="17">
        <f>IF(OR($I381="",N($H381)=0),"",$I381/$H381)</f>
        <v/>
      </c>
      <c r="K381" s="17">
        <f>IF(OR($I381="",N($E381)=0),"",$I381/$E381)</f>
        <v/>
      </c>
      <c r="L381" s="17">
        <f>IF($C381="","",IFERROR(INDEX(Rubros!$B$2:$B$31,MATCH($C381,Rubros!$A$2:$A$31,0)),""))</f>
        <v/>
      </c>
      <c r="M381" s="21">
        <f>IF($J381="","",IF($J381&lt;0,"Pierde plata",IF($L381="","Sin objetivo",IF($J381&gt;=$L381,"OK","Bajo objetivo"))))</f>
        <v/>
      </c>
      <c r="N381" s="20">
        <f>IF(OR($E381="",$L381="",N($L381)&gt;=1),"",ROUNDUP($E381/(1-$L381)*IF(Configuración!$C$3="Responsable inscripto",1+IF($D381="",Configuración!$C$4,$D381),1),0))</f>
        <v/>
      </c>
      <c r="O381" s="22">
        <f>IF(OR($I381="",$G381=""),"",$I381*$G381)</f>
        <v/>
      </c>
      <c r="P381" s="22">
        <f>IF(OR($H381="",$G381=""),"",$H381*$G381)</f>
        <v/>
      </c>
    </row>
    <row r="382">
      <c r="A382" s="15" t="n"/>
      <c r="B382" s="15" t="n"/>
      <c r="C382" s="15" t="n"/>
      <c r="D382" s="16" t="n"/>
      <c r="E382" s="19" t="n"/>
      <c r="F382" s="19" t="n"/>
      <c r="G382" s="15" t="n"/>
      <c r="H382" s="20">
        <f>IF($F382="","",IF(Configuración!$C$3="Responsable inscripto",$F382/(1+IF($D382="",Configuración!$C$4,$D382)),$F382))</f>
        <v/>
      </c>
      <c r="I382" s="20">
        <f>IF(OR($E382="",$H382=""),"",$H382-$E382)</f>
        <v/>
      </c>
      <c r="J382" s="17">
        <f>IF(OR($I382="",N($H382)=0),"",$I382/$H382)</f>
        <v/>
      </c>
      <c r="K382" s="17">
        <f>IF(OR($I382="",N($E382)=0),"",$I382/$E382)</f>
        <v/>
      </c>
      <c r="L382" s="17">
        <f>IF($C382="","",IFERROR(INDEX(Rubros!$B$2:$B$31,MATCH($C382,Rubros!$A$2:$A$31,0)),""))</f>
        <v/>
      </c>
      <c r="M382" s="21">
        <f>IF($J382="","",IF($J382&lt;0,"Pierde plata",IF($L382="","Sin objetivo",IF($J382&gt;=$L382,"OK","Bajo objetivo"))))</f>
        <v/>
      </c>
      <c r="N382" s="20">
        <f>IF(OR($E382="",$L382="",N($L382)&gt;=1),"",ROUNDUP($E382/(1-$L382)*IF(Configuración!$C$3="Responsable inscripto",1+IF($D382="",Configuración!$C$4,$D382),1),0))</f>
        <v/>
      </c>
      <c r="O382" s="22">
        <f>IF(OR($I382="",$G382=""),"",$I382*$G382)</f>
        <v/>
      </c>
      <c r="P382" s="22">
        <f>IF(OR($H382="",$G382=""),"",$H382*$G382)</f>
        <v/>
      </c>
    </row>
    <row r="383">
      <c r="A383" s="15" t="n"/>
      <c r="B383" s="15" t="n"/>
      <c r="C383" s="15" t="n"/>
      <c r="D383" s="16" t="n"/>
      <c r="E383" s="19" t="n"/>
      <c r="F383" s="19" t="n"/>
      <c r="G383" s="15" t="n"/>
      <c r="H383" s="20">
        <f>IF($F383="","",IF(Configuración!$C$3="Responsable inscripto",$F383/(1+IF($D383="",Configuración!$C$4,$D383)),$F383))</f>
        <v/>
      </c>
      <c r="I383" s="20">
        <f>IF(OR($E383="",$H383=""),"",$H383-$E383)</f>
        <v/>
      </c>
      <c r="J383" s="17">
        <f>IF(OR($I383="",N($H383)=0),"",$I383/$H383)</f>
        <v/>
      </c>
      <c r="K383" s="17">
        <f>IF(OR($I383="",N($E383)=0),"",$I383/$E383)</f>
        <v/>
      </c>
      <c r="L383" s="17">
        <f>IF($C383="","",IFERROR(INDEX(Rubros!$B$2:$B$31,MATCH($C383,Rubros!$A$2:$A$31,0)),""))</f>
        <v/>
      </c>
      <c r="M383" s="21">
        <f>IF($J383="","",IF($J383&lt;0,"Pierde plata",IF($L383="","Sin objetivo",IF($J383&gt;=$L383,"OK","Bajo objetivo"))))</f>
        <v/>
      </c>
      <c r="N383" s="20">
        <f>IF(OR($E383="",$L383="",N($L383)&gt;=1),"",ROUNDUP($E383/(1-$L383)*IF(Configuración!$C$3="Responsable inscripto",1+IF($D383="",Configuración!$C$4,$D383),1),0))</f>
        <v/>
      </c>
      <c r="O383" s="22">
        <f>IF(OR($I383="",$G383=""),"",$I383*$G383)</f>
        <v/>
      </c>
      <c r="P383" s="22">
        <f>IF(OR($H383="",$G383=""),"",$H383*$G383)</f>
        <v/>
      </c>
    </row>
    <row r="384">
      <c r="A384" s="15" t="n"/>
      <c r="B384" s="15" t="n"/>
      <c r="C384" s="15" t="n"/>
      <c r="D384" s="16" t="n"/>
      <c r="E384" s="19" t="n"/>
      <c r="F384" s="19" t="n"/>
      <c r="G384" s="15" t="n"/>
      <c r="H384" s="20">
        <f>IF($F384="","",IF(Configuración!$C$3="Responsable inscripto",$F384/(1+IF($D384="",Configuración!$C$4,$D384)),$F384))</f>
        <v/>
      </c>
      <c r="I384" s="20">
        <f>IF(OR($E384="",$H384=""),"",$H384-$E384)</f>
        <v/>
      </c>
      <c r="J384" s="17">
        <f>IF(OR($I384="",N($H384)=0),"",$I384/$H384)</f>
        <v/>
      </c>
      <c r="K384" s="17">
        <f>IF(OR($I384="",N($E384)=0),"",$I384/$E384)</f>
        <v/>
      </c>
      <c r="L384" s="17">
        <f>IF($C384="","",IFERROR(INDEX(Rubros!$B$2:$B$31,MATCH($C384,Rubros!$A$2:$A$31,0)),""))</f>
        <v/>
      </c>
      <c r="M384" s="21">
        <f>IF($J384="","",IF($J384&lt;0,"Pierde plata",IF($L384="","Sin objetivo",IF($J384&gt;=$L384,"OK","Bajo objetivo"))))</f>
        <v/>
      </c>
      <c r="N384" s="20">
        <f>IF(OR($E384="",$L384="",N($L384)&gt;=1),"",ROUNDUP($E384/(1-$L384)*IF(Configuración!$C$3="Responsable inscripto",1+IF($D384="",Configuración!$C$4,$D384),1),0))</f>
        <v/>
      </c>
      <c r="O384" s="22">
        <f>IF(OR($I384="",$G384=""),"",$I384*$G384)</f>
        <v/>
      </c>
      <c r="P384" s="22">
        <f>IF(OR($H384="",$G384=""),"",$H384*$G384)</f>
        <v/>
      </c>
    </row>
    <row r="385">
      <c r="A385" s="15" t="n"/>
      <c r="B385" s="15" t="n"/>
      <c r="C385" s="15" t="n"/>
      <c r="D385" s="16" t="n"/>
      <c r="E385" s="19" t="n"/>
      <c r="F385" s="19" t="n"/>
      <c r="G385" s="15" t="n"/>
      <c r="H385" s="20">
        <f>IF($F385="","",IF(Configuración!$C$3="Responsable inscripto",$F385/(1+IF($D385="",Configuración!$C$4,$D385)),$F385))</f>
        <v/>
      </c>
      <c r="I385" s="20">
        <f>IF(OR($E385="",$H385=""),"",$H385-$E385)</f>
        <v/>
      </c>
      <c r="J385" s="17">
        <f>IF(OR($I385="",N($H385)=0),"",$I385/$H385)</f>
        <v/>
      </c>
      <c r="K385" s="17">
        <f>IF(OR($I385="",N($E385)=0),"",$I385/$E385)</f>
        <v/>
      </c>
      <c r="L385" s="17">
        <f>IF($C385="","",IFERROR(INDEX(Rubros!$B$2:$B$31,MATCH($C385,Rubros!$A$2:$A$31,0)),""))</f>
        <v/>
      </c>
      <c r="M385" s="21">
        <f>IF($J385="","",IF($J385&lt;0,"Pierde plata",IF($L385="","Sin objetivo",IF($J385&gt;=$L385,"OK","Bajo objetivo"))))</f>
        <v/>
      </c>
      <c r="N385" s="20">
        <f>IF(OR($E385="",$L385="",N($L385)&gt;=1),"",ROUNDUP($E385/(1-$L385)*IF(Configuración!$C$3="Responsable inscripto",1+IF($D385="",Configuración!$C$4,$D385),1),0))</f>
        <v/>
      </c>
      <c r="O385" s="22">
        <f>IF(OR($I385="",$G385=""),"",$I385*$G385)</f>
        <v/>
      </c>
      <c r="P385" s="22">
        <f>IF(OR($H385="",$G385=""),"",$H385*$G385)</f>
        <v/>
      </c>
    </row>
    <row r="386">
      <c r="A386" s="15" t="n"/>
      <c r="B386" s="15" t="n"/>
      <c r="C386" s="15" t="n"/>
      <c r="D386" s="16" t="n"/>
      <c r="E386" s="19" t="n"/>
      <c r="F386" s="19" t="n"/>
      <c r="G386" s="15" t="n"/>
      <c r="H386" s="20">
        <f>IF($F386="","",IF(Configuración!$C$3="Responsable inscripto",$F386/(1+IF($D386="",Configuración!$C$4,$D386)),$F386))</f>
        <v/>
      </c>
      <c r="I386" s="20">
        <f>IF(OR($E386="",$H386=""),"",$H386-$E386)</f>
        <v/>
      </c>
      <c r="J386" s="17">
        <f>IF(OR($I386="",N($H386)=0),"",$I386/$H386)</f>
        <v/>
      </c>
      <c r="K386" s="17">
        <f>IF(OR($I386="",N($E386)=0),"",$I386/$E386)</f>
        <v/>
      </c>
      <c r="L386" s="17">
        <f>IF($C386="","",IFERROR(INDEX(Rubros!$B$2:$B$31,MATCH($C386,Rubros!$A$2:$A$31,0)),""))</f>
        <v/>
      </c>
      <c r="M386" s="21">
        <f>IF($J386="","",IF($J386&lt;0,"Pierde plata",IF($L386="","Sin objetivo",IF($J386&gt;=$L386,"OK","Bajo objetivo"))))</f>
        <v/>
      </c>
      <c r="N386" s="20">
        <f>IF(OR($E386="",$L386="",N($L386)&gt;=1),"",ROUNDUP($E386/(1-$L386)*IF(Configuración!$C$3="Responsable inscripto",1+IF($D386="",Configuración!$C$4,$D386),1),0))</f>
        <v/>
      </c>
      <c r="O386" s="22">
        <f>IF(OR($I386="",$G386=""),"",$I386*$G386)</f>
        <v/>
      </c>
      <c r="P386" s="22">
        <f>IF(OR($H386="",$G386=""),"",$H386*$G386)</f>
        <v/>
      </c>
    </row>
    <row r="387">
      <c r="A387" s="15" t="n"/>
      <c r="B387" s="15" t="n"/>
      <c r="C387" s="15" t="n"/>
      <c r="D387" s="16" t="n"/>
      <c r="E387" s="19" t="n"/>
      <c r="F387" s="19" t="n"/>
      <c r="G387" s="15" t="n"/>
      <c r="H387" s="20">
        <f>IF($F387="","",IF(Configuración!$C$3="Responsable inscripto",$F387/(1+IF($D387="",Configuración!$C$4,$D387)),$F387))</f>
        <v/>
      </c>
      <c r="I387" s="20">
        <f>IF(OR($E387="",$H387=""),"",$H387-$E387)</f>
        <v/>
      </c>
      <c r="J387" s="17">
        <f>IF(OR($I387="",N($H387)=0),"",$I387/$H387)</f>
        <v/>
      </c>
      <c r="K387" s="17">
        <f>IF(OR($I387="",N($E387)=0),"",$I387/$E387)</f>
        <v/>
      </c>
      <c r="L387" s="17">
        <f>IF($C387="","",IFERROR(INDEX(Rubros!$B$2:$B$31,MATCH($C387,Rubros!$A$2:$A$31,0)),""))</f>
        <v/>
      </c>
      <c r="M387" s="21">
        <f>IF($J387="","",IF($J387&lt;0,"Pierde plata",IF($L387="","Sin objetivo",IF($J387&gt;=$L387,"OK","Bajo objetivo"))))</f>
        <v/>
      </c>
      <c r="N387" s="20">
        <f>IF(OR($E387="",$L387="",N($L387)&gt;=1),"",ROUNDUP($E387/(1-$L387)*IF(Configuración!$C$3="Responsable inscripto",1+IF($D387="",Configuración!$C$4,$D387),1),0))</f>
        <v/>
      </c>
      <c r="O387" s="22">
        <f>IF(OR($I387="",$G387=""),"",$I387*$G387)</f>
        <v/>
      </c>
      <c r="P387" s="22">
        <f>IF(OR($H387="",$G387=""),"",$H387*$G387)</f>
        <v/>
      </c>
    </row>
    <row r="388">
      <c r="A388" s="15" t="n"/>
      <c r="B388" s="15" t="n"/>
      <c r="C388" s="15" t="n"/>
      <c r="D388" s="16" t="n"/>
      <c r="E388" s="19" t="n"/>
      <c r="F388" s="19" t="n"/>
      <c r="G388" s="15" t="n"/>
      <c r="H388" s="20">
        <f>IF($F388="","",IF(Configuración!$C$3="Responsable inscripto",$F388/(1+IF($D388="",Configuración!$C$4,$D388)),$F388))</f>
        <v/>
      </c>
      <c r="I388" s="20">
        <f>IF(OR($E388="",$H388=""),"",$H388-$E388)</f>
        <v/>
      </c>
      <c r="J388" s="17">
        <f>IF(OR($I388="",N($H388)=0),"",$I388/$H388)</f>
        <v/>
      </c>
      <c r="K388" s="17">
        <f>IF(OR($I388="",N($E388)=0),"",$I388/$E388)</f>
        <v/>
      </c>
      <c r="L388" s="17">
        <f>IF($C388="","",IFERROR(INDEX(Rubros!$B$2:$B$31,MATCH($C388,Rubros!$A$2:$A$31,0)),""))</f>
        <v/>
      </c>
      <c r="M388" s="21">
        <f>IF($J388="","",IF($J388&lt;0,"Pierde plata",IF($L388="","Sin objetivo",IF($J388&gt;=$L388,"OK","Bajo objetivo"))))</f>
        <v/>
      </c>
      <c r="N388" s="20">
        <f>IF(OR($E388="",$L388="",N($L388)&gt;=1),"",ROUNDUP($E388/(1-$L388)*IF(Configuración!$C$3="Responsable inscripto",1+IF($D388="",Configuración!$C$4,$D388),1),0))</f>
        <v/>
      </c>
      <c r="O388" s="22">
        <f>IF(OR($I388="",$G388=""),"",$I388*$G388)</f>
        <v/>
      </c>
      <c r="P388" s="22">
        <f>IF(OR($H388="",$G388=""),"",$H388*$G388)</f>
        <v/>
      </c>
    </row>
    <row r="389">
      <c r="A389" s="15" t="n"/>
      <c r="B389" s="15" t="n"/>
      <c r="C389" s="15" t="n"/>
      <c r="D389" s="16" t="n"/>
      <c r="E389" s="19" t="n"/>
      <c r="F389" s="19" t="n"/>
      <c r="G389" s="15" t="n"/>
      <c r="H389" s="20">
        <f>IF($F389="","",IF(Configuración!$C$3="Responsable inscripto",$F389/(1+IF($D389="",Configuración!$C$4,$D389)),$F389))</f>
        <v/>
      </c>
      <c r="I389" s="20">
        <f>IF(OR($E389="",$H389=""),"",$H389-$E389)</f>
        <v/>
      </c>
      <c r="J389" s="17">
        <f>IF(OR($I389="",N($H389)=0),"",$I389/$H389)</f>
        <v/>
      </c>
      <c r="K389" s="17">
        <f>IF(OR($I389="",N($E389)=0),"",$I389/$E389)</f>
        <v/>
      </c>
      <c r="L389" s="17">
        <f>IF($C389="","",IFERROR(INDEX(Rubros!$B$2:$B$31,MATCH($C389,Rubros!$A$2:$A$31,0)),""))</f>
        <v/>
      </c>
      <c r="M389" s="21">
        <f>IF($J389="","",IF($J389&lt;0,"Pierde plata",IF($L389="","Sin objetivo",IF($J389&gt;=$L389,"OK","Bajo objetivo"))))</f>
        <v/>
      </c>
      <c r="N389" s="20">
        <f>IF(OR($E389="",$L389="",N($L389)&gt;=1),"",ROUNDUP($E389/(1-$L389)*IF(Configuración!$C$3="Responsable inscripto",1+IF($D389="",Configuración!$C$4,$D389),1),0))</f>
        <v/>
      </c>
      <c r="O389" s="22">
        <f>IF(OR($I389="",$G389=""),"",$I389*$G389)</f>
        <v/>
      </c>
      <c r="P389" s="22">
        <f>IF(OR($H389="",$G389=""),"",$H389*$G389)</f>
        <v/>
      </c>
    </row>
    <row r="390">
      <c r="A390" s="15" t="n"/>
      <c r="B390" s="15" t="n"/>
      <c r="C390" s="15" t="n"/>
      <c r="D390" s="16" t="n"/>
      <c r="E390" s="19" t="n"/>
      <c r="F390" s="19" t="n"/>
      <c r="G390" s="15" t="n"/>
      <c r="H390" s="20">
        <f>IF($F390="","",IF(Configuración!$C$3="Responsable inscripto",$F390/(1+IF($D390="",Configuración!$C$4,$D390)),$F390))</f>
        <v/>
      </c>
      <c r="I390" s="20">
        <f>IF(OR($E390="",$H390=""),"",$H390-$E390)</f>
        <v/>
      </c>
      <c r="J390" s="17">
        <f>IF(OR($I390="",N($H390)=0),"",$I390/$H390)</f>
        <v/>
      </c>
      <c r="K390" s="17">
        <f>IF(OR($I390="",N($E390)=0),"",$I390/$E390)</f>
        <v/>
      </c>
      <c r="L390" s="17">
        <f>IF($C390="","",IFERROR(INDEX(Rubros!$B$2:$B$31,MATCH($C390,Rubros!$A$2:$A$31,0)),""))</f>
        <v/>
      </c>
      <c r="M390" s="21">
        <f>IF($J390="","",IF($J390&lt;0,"Pierde plata",IF($L390="","Sin objetivo",IF($J390&gt;=$L390,"OK","Bajo objetivo"))))</f>
        <v/>
      </c>
      <c r="N390" s="20">
        <f>IF(OR($E390="",$L390="",N($L390)&gt;=1),"",ROUNDUP($E390/(1-$L390)*IF(Configuración!$C$3="Responsable inscripto",1+IF($D390="",Configuración!$C$4,$D390),1),0))</f>
        <v/>
      </c>
      <c r="O390" s="22">
        <f>IF(OR($I390="",$G390=""),"",$I390*$G390)</f>
        <v/>
      </c>
      <c r="P390" s="22">
        <f>IF(OR($H390="",$G390=""),"",$H390*$G390)</f>
        <v/>
      </c>
    </row>
    <row r="391">
      <c r="A391" s="15" t="n"/>
      <c r="B391" s="15" t="n"/>
      <c r="C391" s="15" t="n"/>
      <c r="D391" s="16" t="n"/>
      <c r="E391" s="19" t="n"/>
      <c r="F391" s="19" t="n"/>
      <c r="G391" s="15" t="n"/>
      <c r="H391" s="20">
        <f>IF($F391="","",IF(Configuración!$C$3="Responsable inscripto",$F391/(1+IF($D391="",Configuración!$C$4,$D391)),$F391))</f>
        <v/>
      </c>
      <c r="I391" s="20">
        <f>IF(OR($E391="",$H391=""),"",$H391-$E391)</f>
        <v/>
      </c>
      <c r="J391" s="17">
        <f>IF(OR($I391="",N($H391)=0),"",$I391/$H391)</f>
        <v/>
      </c>
      <c r="K391" s="17">
        <f>IF(OR($I391="",N($E391)=0),"",$I391/$E391)</f>
        <v/>
      </c>
      <c r="L391" s="17">
        <f>IF($C391="","",IFERROR(INDEX(Rubros!$B$2:$B$31,MATCH($C391,Rubros!$A$2:$A$31,0)),""))</f>
        <v/>
      </c>
      <c r="M391" s="21">
        <f>IF($J391="","",IF($J391&lt;0,"Pierde plata",IF($L391="","Sin objetivo",IF($J391&gt;=$L391,"OK","Bajo objetivo"))))</f>
        <v/>
      </c>
      <c r="N391" s="20">
        <f>IF(OR($E391="",$L391="",N($L391)&gt;=1),"",ROUNDUP($E391/(1-$L391)*IF(Configuración!$C$3="Responsable inscripto",1+IF($D391="",Configuración!$C$4,$D391),1),0))</f>
        <v/>
      </c>
      <c r="O391" s="22">
        <f>IF(OR($I391="",$G391=""),"",$I391*$G391)</f>
        <v/>
      </c>
      <c r="P391" s="22">
        <f>IF(OR($H391="",$G391=""),"",$H391*$G391)</f>
        <v/>
      </c>
    </row>
    <row r="392">
      <c r="A392" s="15" t="n"/>
      <c r="B392" s="15" t="n"/>
      <c r="C392" s="15" t="n"/>
      <c r="D392" s="16" t="n"/>
      <c r="E392" s="19" t="n"/>
      <c r="F392" s="19" t="n"/>
      <c r="G392" s="15" t="n"/>
      <c r="H392" s="20">
        <f>IF($F392="","",IF(Configuración!$C$3="Responsable inscripto",$F392/(1+IF($D392="",Configuración!$C$4,$D392)),$F392))</f>
        <v/>
      </c>
      <c r="I392" s="20">
        <f>IF(OR($E392="",$H392=""),"",$H392-$E392)</f>
        <v/>
      </c>
      <c r="J392" s="17">
        <f>IF(OR($I392="",N($H392)=0),"",$I392/$H392)</f>
        <v/>
      </c>
      <c r="K392" s="17">
        <f>IF(OR($I392="",N($E392)=0),"",$I392/$E392)</f>
        <v/>
      </c>
      <c r="L392" s="17">
        <f>IF($C392="","",IFERROR(INDEX(Rubros!$B$2:$B$31,MATCH($C392,Rubros!$A$2:$A$31,0)),""))</f>
        <v/>
      </c>
      <c r="M392" s="21">
        <f>IF($J392="","",IF($J392&lt;0,"Pierde plata",IF($L392="","Sin objetivo",IF($J392&gt;=$L392,"OK","Bajo objetivo"))))</f>
        <v/>
      </c>
      <c r="N392" s="20">
        <f>IF(OR($E392="",$L392="",N($L392)&gt;=1),"",ROUNDUP($E392/(1-$L392)*IF(Configuración!$C$3="Responsable inscripto",1+IF($D392="",Configuración!$C$4,$D392),1),0))</f>
        <v/>
      </c>
      <c r="O392" s="22">
        <f>IF(OR($I392="",$G392=""),"",$I392*$G392)</f>
        <v/>
      </c>
      <c r="P392" s="22">
        <f>IF(OR($H392="",$G392=""),"",$H392*$G392)</f>
        <v/>
      </c>
    </row>
    <row r="393">
      <c r="A393" s="15" t="n"/>
      <c r="B393" s="15" t="n"/>
      <c r="C393" s="15" t="n"/>
      <c r="D393" s="16" t="n"/>
      <c r="E393" s="19" t="n"/>
      <c r="F393" s="19" t="n"/>
      <c r="G393" s="15" t="n"/>
      <c r="H393" s="20">
        <f>IF($F393="","",IF(Configuración!$C$3="Responsable inscripto",$F393/(1+IF($D393="",Configuración!$C$4,$D393)),$F393))</f>
        <v/>
      </c>
      <c r="I393" s="20">
        <f>IF(OR($E393="",$H393=""),"",$H393-$E393)</f>
        <v/>
      </c>
      <c r="J393" s="17">
        <f>IF(OR($I393="",N($H393)=0),"",$I393/$H393)</f>
        <v/>
      </c>
      <c r="K393" s="17">
        <f>IF(OR($I393="",N($E393)=0),"",$I393/$E393)</f>
        <v/>
      </c>
      <c r="L393" s="17">
        <f>IF($C393="","",IFERROR(INDEX(Rubros!$B$2:$B$31,MATCH($C393,Rubros!$A$2:$A$31,0)),""))</f>
        <v/>
      </c>
      <c r="M393" s="21">
        <f>IF($J393="","",IF($J393&lt;0,"Pierde plata",IF($L393="","Sin objetivo",IF($J393&gt;=$L393,"OK","Bajo objetivo"))))</f>
        <v/>
      </c>
      <c r="N393" s="20">
        <f>IF(OR($E393="",$L393="",N($L393)&gt;=1),"",ROUNDUP($E393/(1-$L393)*IF(Configuración!$C$3="Responsable inscripto",1+IF($D393="",Configuración!$C$4,$D393),1),0))</f>
        <v/>
      </c>
      <c r="O393" s="22">
        <f>IF(OR($I393="",$G393=""),"",$I393*$G393)</f>
        <v/>
      </c>
      <c r="P393" s="22">
        <f>IF(OR($H393="",$G393=""),"",$H393*$G393)</f>
        <v/>
      </c>
    </row>
    <row r="394">
      <c r="A394" s="15" t="n"/>
      <c r="B394" s="15" t="n"/>
      <c r="C394" s="15" t="n"/>
      <c r="D394" s="16" t="n"/>
      <c r="E394" s="19" t="n"/>
      <c r="F394" s="19" t="n"/>
      <c r="G394" s="15" t="n"/>
      <c r="H394" s="20">
        <f>IF($F394="","",IF(Configuración!$C$3="Responsable inscripto",$F394/(1+IF($D394="",Configuración!$C$4,$D394)),$F394))</f>
        <v/>
      </c>
      <c r="I394" s="20">
        <f>IF(OR($E394="",$H394=""),"",$H394-$E394)</f>
        <v/>
      </c>
      <c r="J394" s="17">
        <f>IF(OR($I394="",N($H394)=0),"",$I394/$H394)</f>
        <v/>
      </c>
      <c r="K394" s="17">
        <f>IF(OR($I394="",N($E394)=0),"",$I394/$E394)</f>
        <v/>
      </c>
      <c r="L394" s="17">
        <f>IF($C394="","",IFERROR(INDEX(Rubros!$B$2:$B$31,MATCH($C394,Rubros!$A$2:$A$31,0)),""))</f>
        <v/>
      </c>
      <c r="M394" s="21">
        <f>IF($J394="","",IF($J394&lt;0,"Pierde plata",IF($L394="","Sin objetivo",IF($J394&gt;=$L394,"OK","Bajo objetivo"))))</f>
        <v/>
      </c>
      <c r="N394" s="20">
        <f>IF(OR($E394="",$L394="",N($L394)&gt;=1),"",ROUNDUP($E394/(1-$L394)*IF(Configuración!$C$3="Responsable inscripto",1+IF($D394="",Configuración!$C$4,$D394),1),0))</f>
        <v/>
      </c>
      <c r="O394" s="22">
        <f>IF(OR($I394="",$G394=""),"",$I394*$G394)</f>
        <v/>
      </c>
      <c r="P394" s="22">
        <f>IF(OR($H394="",$G394=""),"",$H394*$G394)</f>
        <v/>
      </c>
    </row>
    <row r="395">
      <c r="A395" s="15" t="n"/>
      <c r="B395" s="15" t="n"/>
      <c r="C395" s="15" t="n"/>
      <c r="D395" s="16" t="n"/>
      <c r="E395" s="19" t="n"/>
      <c r="F395" s="19" t="n"/>
      <c r="G395" s="15" t="n"/>
      <c r="H395" s="20">
        <f>IF($F395="","",IF(Configuración!$C$3="Responsable inscripto",$F395/(1+IF($D395="",Configuración!$C$4,$D395)),$F395))</f>
        <v/>
      </c>
      <c r="I395" s="20">
        <f>IF(OR($E395="",$H395=""),"",$H395-$E395)</f>
        <v/>
      </c>
      <c r="J395" s="17">
        <f>IF(OR($I395="",N($H395)=0),"",$I395/$H395)</f>
        <v/>
      </c>
      <c r="K395" s="17">
        <f>IF(OR($I395="",N($E395)=0),"",$I395/$E395)</f>
        <v/>
      </c>
      <c r="L395" s="17">
        <f>IF($C395="","",IFERROR(INDEX(Rubros!$B$2:$B$31,MATCH($C395,Rubros!$A$2:$A$31,0)),""))</f>
        <v/>
      </c>
      <c r="M395" s="21">
        <f>IF($J395="","",IF($J395&lt;0,"Pierde plata",IF($L395="","Sin objetivo",IF($J395&gt;=$L395,"OK","Bajo objetivo"))))</f>
        <v/>
      </c>
      <c r="N395" s="20">
        <f>IF(OR($E395="",$L395="",N($L395)&gt;=1),"",ROUNDUP($E395/(1-$L395)*IF(Configuración!$C$3="Responsable inscripto",1+IF($D395="",Configuración!$C$4,$D395),1),0))</f>
        <v/>
      </c>
      <c r="O395" s="22">
        <f>IF(OR($I395="",$G395=""),"",$I395*$G395)</f>
        <v/>
      </c>
      <c r="P395" s="22">
        <f>IF(OR($H395="",$G395=""),"",$H395*$G395)</f>
        <v/>
      </c>
    </row>
    <row r="396">
      <c r="A396" s="15" t="n"/>
      <c r="B396" s="15" t="n"/>
      <c r="C396" s="15" t="n"/>
      <c r="D396" s="16" t="n"/>
      <c r="E396" s="19" t="n"/>
      <c r="F396" s="19" t="n"/>
      <c r="G396" s="15" t="n"/>
      <c r="H396" s="20">
        <f>IF($F396="","",IF(Configuración!$C$3="Responsable inscripto",$F396/(1+IF($D396="",Configuración!$C$4,$D396)),$F396))</f>
        <v/>
      </c>
      <c r="I396" s="20">
        <f>IF(OR($E396="",$H396=""),"",$H396-$E396)</f>
        <v/>
      </c>
      <c r="J396" s="17">
        <f>IF(OR($I396="",N($H396)=0),"",$I396/$H396)</f>
        <v/>
      </c>
      <c r="K396" s="17">
        <f>IF(OR($I396="",N($E396)=0),"",$I396/$E396)</f>
        <v/>
      </c>
      <c r="L396" s="17">
        <f>IF($C396="","",IFERROR(INDEX(Rubros!$B$2:$B$31,MATCH($C396,Rubros!$A$2:$A$31,0)),""))</f>
        <v/>
      </c>
      <c r="M396" s="21">
        <f>IF($J396="","",IF($J396&lt;0,"Pierde plata",IF($L396="","Sin objetivo",IF($J396&gt;=$L396,"OK","Bajo objetivo"))))</f>
        <v/>
      </c>
      <c r="N396" s="20">
        <f>IF(OR($E396="",$L396="",N($L396)&gt;=1),"",ROUNDUP($E396/(1-$L396)*IF(Configuración!$C$3="Responsable inscripto",1+IF($D396="",Configuración!$C$4,$D396),1),0))</f>
        <v/>
      </c>
      <c r="O396" s="22">
        <f>IF(OR($I396="",$G396=""),"",$I396*$G396)</f>
        <v/>
      </c>
      <c r="P396" s="22">
        <f>IF(OR($H396="",$G396=""),"",$H396*$G396)</f>
        <v/>
      </c>
    </row>
    <row r="397">
      <c r="A397" s="15" t="n"/>
      <c r="B397" s="15" t="n"/>
      <c r="C397" s="15" t="n"/>
      <c r="D397" s="16" t="n"/>
      <c r="E397" s="19" t="n"/>
      <c r="F397" s="19" t="n"/>
      <c r="G397" s="15" t="n"/>
      <c r="H397" s="20">
        <f>IF($F397="","",IF(Configuración!$C$3="Responsable inscripto",$F397/(1+IF($D397="",Configuración!$C$4,$D397)),$F397))</f>
        <v/>
      </c>
      <c r="I397" s="20">
        <f>IF(OR($E397="",$H397=""),"",$H397-$E397)</f>
        <v/>
      </c>
      <c r="J397" s="17">
        <f>IF(OR($I397="",N($H397)=0),"",$I397/$H397)</f>
        <v/>
      </c>
      <c r="K397" s="17">
        <f>IF(OR($I397="",N($E397)=0),"",$I397/$E397)</f>
        <v/>
      </c>
      <c r="L397" s="17">
        <f>IF($C397="","",IFERROR(INDEX(Rubros!$B$2:$B$31,MATCH($C397,Rubros!$A$2:$A$31,0)),""))</f>
        <v/>
      </c>
      <c r="M397" s="21">
        <f>IF($J397="","",IF($J397&lt;0,"Pierde plata",IF($L397="","Sin objetivo",IF($J397&gt;=$L397,"OK","Bajo objetivo"))))</f>
        <v/>
      </c>
      <c r="N397" s="20">
        <f>IF(OR($E397="",$L397="",N($L397)&gt;=1),"",ROUNDUP($E397/(1-$L397)*IF(Configuración!$C$3="Responsable inscripto",1+IF($D397="",Configuración!$C$4,$D397),1),0))</f>
        <v/>
      </c>
      <c r="O397" s="22">
        <f>IF(OR($I397="",$G397=""),"",$I397*$G397)</f>
        <v/>
      </c>
      <c r="P397" s="22">
        <f>IF(OR($H397="",$G397=""),"",$H397*$G397)</f>
        <v/>
      </c>
    </row>
    <row r="398">
      <c r="A398" s="15" t="n"/>
      <c r="B398" s="15" t="n"/>
      <c r="C398" s="15" t="n"/>
      <c r="D398" s="16" t="n"/>
      <c r="E398" s="19" t="n"/>
      <c r="F398" s="19" t="n"/>
      <c r="G398" s="15" t="n"/>
      <c r="H398" s="20">
        <f>IF($F398="","",IF(Configuración!$C$3="Responsable inscripto",$F398/(1+IF($D398="",Configuración!$C$4,$D398)),$F398))</f>
        <v/>
      </c>
      <c r="I398" s="20">
        <f>IF(OR($E398="",$H398=""),"",$H398-$E398)</f>
        <v/>
      </c>
      <c r="J398" s="17">
        <f>IF(OR($I398="",N($H398)=0),"",$I398/$H398)</f>
        <v/>
      </c>
      <c r="K398" s="17">
        <f>IF(OR($I398="",N($E398)=0),"",$I398/$E398)</f>
        <v/>
      </c>
      <c r="L398" s="17">
        <f>IF($C398="","",IFERROR(INDEX(Rubros!$B$2:$B$31,MATCH($C398,Rubros!$A$2:$A$31,0)),""))</f>
        <v/>
      </c>
      <c r="M398" s="21">
        <f>IF($J398="","",IF($J398&lt;0,"Pierde plata",IF($L398="","Sin objetivo",IF($J398&gt;=$L398,"OK","Bajo objetivo"))))</f>
        <v/>
      </c>
      <c r="N398" s="20">
        <f>IF(OR($E398="",$L398="",N($L398)&gt;=1),"",ROUNDUP($E398/(1-$L398)*IF(Configuración!$C$3="Responsable inscripto",1+IF($D398="",Configuración!$C$4,$D398),1),0))</f>
        <v/>
      </c>
      <c r="O398" s="22">
        <f>IF(OR($I398="",$G398=""),"",$I398*$G398)</f>
        <v/>
      </c>
      <c r="P398" s="22">
        <f>IF(OR($H398="",$G398=""),"",$H398*$G398)</f>
        <v/>
      </c>
    </row>
    <row r="399">
      <c r="A399" s="15" t="n"/>
      <c r="B399" s="15" t="n"/>
      <c r="C399" s="15" t="n"/>
      <c r="D399" s="16" t="n"/>
      <c r="E399" s="19" t="n"/>
      <c r="F399" s="19" t="n"/>
      <c r="G399" s="15" t="n"/>
      <c r="H399" s="20">
        <f>IF($F399="","",IF(Configuración!$C$3="Responsable inscripto",$F399/(1+IF($D399="",Configuración!$C$4,$D399)),$F399))</f>
        <v/>
      </c>
      <c r="I399" s="20">
        <f>IF(OR($E399="",$H399=""),"",$H399-$E399)</f>
        <v/>
      </c>
      <c r="J399" s="17">
        <f>IF(OR($I399="",N($H399)=0),"",$I399/$H399)</f>
        <v/>
      </c>
      <c r="K399" s="17">
        <f>IF(OR($I399="",N($E399)=0),"",$I399/$E399)</f>
        <v/>
      </c>
      <c r="L399" s="17">
        <f>IF($C399="","",IFERROR(INDEX(Rubros!$B$2:$B$31,MATCH($C399,Rubros!$A$2:$A$31,0)),""))</f>
        <v/>
      </c>
      <c r="M399" s="21">
        <f>IF($J399="","",IF($J399&lt;0,"Pierde plata",IF($L399="","Sin objetivo",IF($J399&gt;=$L399,"OK","Bajo objetivo"))))</f>
        <v/>
      </c>
      <c r="N399" s="20">
        <f>IF(OR($E399="",$L399="",N($L399)&gt;=1),"",ROUNDUP($E399/(1-$L399)*IF(Configuración!$C$3="Responsable inscripto",1+IF($D399="",Configuración!$C$4,$D399),1),0))</f>
        <v/>
      </c>
      <c r="O399" s="22">
        <f>IF(OR($I399="",$G399=""),"",$I399*$G399)</f>
        <v/>
      </c>
      <c r="P399" s="22">
        <f>IF(OR($H399="",$G399=""),"",$H399*$G399)</f>
        <v/>
      </c>
    </row>
    <row r="400">
      <c r="A400" s="15" t="n"/>
      <c r="B400" s="15" t="n"/>
      <c r="C400" s="15" t="n"/>
      <c r="D400" s="16" t="n"/>
      <c r="E400" s="19" t="n"/>
      <c r="F400" s="19" t="n"/>
      <c r="G400" s="15" t="n"/>
      <c r="H400" s="20">
        <f>IF($F400="","",IF(Configuración!$C$3="Responsable inscripto",$F400/(1+IF($D400="",Configuración!$C$4,$D400)),$F400))</f>
        <v/>
      </c>
      <c r="I400" s="20">
        <f>IF(OR($E400="",$H400=""),"",$H400-$E400)</f>
        <v/>
      </c>
      <c r="J400" s="17">
        <f>IF(OR($I400="",N($H400)=0),"",$I400/$H400)</f>
        <v/>
      </c>
      <c r="K400" s="17">
        <f>IF(OR($I400="",N($E400)=0),"",$I400/$E400)</f>
        <v/>
      </c>
      <c r="L400" s="17">
        <f>IF($C400="","",IFERROR(INDEX(Rubros!$B$2:$B$31,MATCH($C400,Rubros!$A$2:$A$31,0)),""))</f>
        <v/>
      </c>
      <c r="M400" s="21">
        <f>IF($J400="","",IF($J400&lt;0,"Pierde plata",IF($L400="","Sin objetivo",IF($J400&gt;=$L400,"OK","Bajo objetivo"))))</f>
        <v/>
      </c>
      <c r="N400" s="20">
        <f>IF(OR($E400="",$L400="",N($L400)&gt;=1),"",ROUNDUP($E400/(1-$L400)*IF(Configuración!$C$3="Responsable inscripto",1+IF($D400="",Configuración!$C$4,$D400),1),0))</f>
        <v/>
      </c>
      <c r="O400" s="22">
        <f>IF(OR($I400="",$G400=""),"",$I400*$G400)</f>
        <v/>
      </c>
      <c r="P400" s="22">
        <f>IF(OR($H400="",$G400=""),"",$H400*$G400)</f>
        <v/>
      </c>
    </row>
    <row r="401">
      <c r="A401" s="15" t="n"/>
      <c r="B401" s="15" t="n"/>
      <c r="C401" s="15" t="n"/>
      <c r="D401" s="16" t="n"/>
      <c r="E401" s="19" t="n"/>
      <c r="F401" s="19" t="n"/>
      <c r="G401" s="15" t="n"/>
      <c r="H401" s="20">
        <f>IF($F401="","",IF(Configuración!$C$3="Responsable inscripto",$F401/(1+IF($D401="",Configuración!$C$4,$D401)),$F401))</f>
        <v/>
      </c>
      <c r="I401" s="20">
        <f>IF(OR($E401="",$H401=""),"",$H401-$E401)</f>
        <v/>
      </c>
      <c r="J401" s="17">
        <f>IF(OR($I401="",N($H401)=0),"",$I401/$H401)</f>
        <v/>
      </c>
      <c r="K401" s="17">
        <f>IF(OR($I401="",N($E401)=0),"",$I401/$E401)</f>
        <v/>
      </c>
      <c r="L401" s="17">
        <f>IF($C401="","",IFERROR(INDEX(Rubros!$B$2:$B$31,MATCH($C401,Rubros!$A$2:$A$31,0)),""))</f>
        <v/>
      </c>
      <c r="M401" s="21">
        <f>IF($J401="","",IF($J401&lt;0,"Pierde plata",IF($L401="","Sin objetivo",IF($J401&gt;=$L401,"OK","Bajo objetivo"))))</f>
        <v/>
      </c>
      <c r="N401" s="20">
        <f>IF(OR($E401="",$L401="",N($L401)&gt;=1),"",ROUNDUP($E401/(1-$L401)*IF(Configuración!$C$3="Responsable inscripto",1+IF($D401="",Configuración!$C$4,$D401),1),0))</f>
        <v/>
      </c>
      <c r="O401" s="22">
        <f>IF(OR($I401="",$G401=""),"",$I401*$G401)</f>
        <v/>
      </c>
      <c r="P401" s="22">
        <f>IF(OR($H401="",$G401=""),"",$H401*$G401)</f>
        <v/>
      </c>
    </row>
    <row r="402">
      <c r="A402" s="15" t="n"/>
      <c r="B402" s="15" t="n"/>
      <c r="C402" s="15" t="n"/>
      <c r="D402" s="16" t="n"/>
      <c r="E402" s="19" t="n"/>
      <c r="F402" s="19" t="n"/>
      <c r="G402" s="15" t="n"/>
      <c r="H402" s="20">
        <f>IF($F402="","",IF(Configuración!$C$3="Responsable inscripto",$F402/(1+IF($D402="",Configuración!$C$4,$D402)),$F402))</f>
        <v/>
      </c>
      <c r="I402" s="20">
        <f>IF(OR($E402="",$H402=""),"",$H402-$E402)</f>
        <v/>
      </c>
      <c r="J402" s="17">
        <f>IF(OR($I402="",N($H402)=0),"",$I402/$H402)</f>
        <v/>
      </c>
      <c r="K402" s="17">
        <f>IF(OR($I402="",N($E402)=0),"",$I402/$E402)</f>
        <v/>
      </c>
      <c r="L402" s="17">
        <f>IF($C402="","",IFERROR(INDEX(Rubros!$B$2:$B$31,MATCH($C402,Rubros!$A$2:$A$31,0)),""))</f>
        <v/>
      </c>
      <c r="M402" s="21">
        <f>IF($J402="","",IF($J402&lt;0,"Pierde plata",IF($L402="","Sin objetivo",IF($J402&gt;=$L402,"OK","Bajo objetivo"))))</f>
        <v/>
      </c>
      <c r="N402" s="20">
        <f>IF(OR($E402="",$L402="",N($L402)&gt;=1),"",ROUNDUP($E402/(1-$L402)*IF(Configuración!$C$3="Responsable inscripto",1+IF($D402="",Configuración!$C$4,$D402),1),0))</f>
        <v/>
      </c>
      <c r="O402" s="22">
        <f>IF(OR($I402="",$G402=""),"",$I402*$G402)</f>
        <v/>
      </c>
      <c r="P402" s="22">
        <f>IF(OR($H402="",$G402=""),"",$H402*$G402)</f>
        <v/>
      </c>
    </row>
    <row r="403">
      <c r="A403" s="15" t="n"/>
      <c r="B403" s="15" t="n"/>
      <c r="C403" s="15" t="n"/>
      <c r="D403" s="16" t="n"/>
      <c r="E403" s="19" t="n"/>
      <c r="F403" s="19" t="n"/>
      <c r="G403" s="15" t="n"/>
      <c r="H403" s="20">
        <f>IF($F403="","",IF(Configuración!$C$3="Responsable inscripto",$F403/(1+IF($D403="",Configuración!$C$4,$D403)),$F403))</f>
        <v/>
      </c>
      <c r="I403" s="20">
        <f>IF(OR($E403="",$H403=""),"",$H403-$E403)</f>
        <v/>
      </c>
      <c r="J403" s="17">
        <f>IF(OR($I403="",N($H403)=0),"",$I403/$H403)</f>
        <v/>
      </c>
      <c r="K403" s="17">
        <f>IF(OR($I403="",N($E403)=0),"",$I403/$E403)</f>
        <v/>
      </c>
      <c r="L403" s="17">
        <f>IF($C403="","",IFERROR(INDEX(Rubros!$B$2:$B$31,MATCH($C403,Rubros!$A$2:$A$31,0)),""))</f>
        <v/>
      </c>
      <c r="M403" s="21">
        <f>IF($J403="","",IF($J403&lt;0,"Pierde plata",IF($L403="","Sin objetivo",IF($J403&gt;=$L403,"OK","Bajo objetivo"))))</f>
        <v/>
      </c>
      <c r="N403" s="20">
        <f>IF(OR($E403="",$L403="",N($L403)&gt;=1),"",ROUNDUP($E403/(1-$L403)*IF(Configuración!$C$3="Responsable inscripto",1+IF($D403="",Configuración!$C$4,$D403),1),0))</f>
        <v/>
      </c>
      <c r="O403" s="22">
        <f>IF(OR($I403="",$G403=""),"",$I403*$G403)</f>
        <v/>
      </c>
      <c r="P403" s="22">
        <f>IF(OR($H403="",$G403=""),"",$H403*$G403)</f>
        <v/>
      </c>
    </row>
    <row r="404">
      <c r="A404" s="15" t="n"/>
      <c r="B404" s="15" t="n"/>
      <c r="C404" s="15" t="n"/>
      <c r="D404" s="16" t="n"/>
      <c r="E404" s="19" t="n"/>
      <c r="F404" s="19" t="n"/>
      <c r="G404" s="15" t="n"/>
      <c r="H404" s="20">
        <f>IF($F404="","",IF(Configuración!$C$3="Responsable inscripto",$F404/(1+IF($D404="",Configuración!$C$4,$D404)),$F404))</f>
        <v/>
      </c>
      <c r="I404" s="20">
        <f>IF(OR($E404="",$H404=""),"",$H404-$E404)</f>
        <v/>
      </c>
      <c r="J404" s="17">
        <f>IF(OR($I404="",N($H404)=0),"",$I404/$H404)</f>
        <v/>
      </c>
      <c r="K404" s="17">
        <f>IF(OR($I404="",N($E404)=0),"",$I404/$E404)</f>
        <v/>
      </c>
      <c r="L404" s="17">
        <f>IF($C404="","",IFERROR(INDEX(Rubros!$B$2:$B$31,MATCH($C404,Rubros!$A$2:$A$31,0)),""))</f>
        <v/>
      </c>
      <c r="M404" s="21">
        <f>IF($J404="","",IF($J404&lt;0,"Pierde plata",IF($L404="","Sin objetivo",IF($J404&gt;=$L404,"OK","Bajo objetivo"))))</f>
        <v/>
      </c>
      <c r="N404" s="20">
        <f>IF(OR($E404="",$L404="",N($L404)&gt;=1),"",ROUNDUP($E404/(1-$L404)*IF(Configuración!$C$3="Responsable inscripto",1+IF($D404="",Configuración!$C$4,$D404),1),0))</f>
        <v/>
      </c>
      <c r="O404" s="22">
        <f>IF(OR($I404="",$G404=""),"",$I404*$G404)</f>
        <v/>
      </c>
      <c r="P404" s="22">
        <f>IF(OR($H404="",$G404=""),"",$H404*$G404)</f>
        <v/>
      </c>
    </row>
    <row r="405">
      <c r="A405" s="15" t="n"/>
      <c r="B405" s="15" t="n"/>
      <c r="C405" s="15" t="n"/>
      <c r="D405" s="16" t="n"/>
      <c r="E405" s="19" t="n"/>
      <c r="F405" s="19" t="n"/>
      <c r="G405" s="15" t="n"/>
      <c r="H405" s="20">
        <f>IF($F405="","",IF(Configuración!$C$3="Responsable inscripto",$F405/(1+IF($D405="",Configuración!$C$4,$D405)),$F405))</f>
        <v/>
      </c>
      <c r="I405" s="20">
        <f>IF(OR($E405="",$H405=""),"",$H405-$E405)</f>
        <v/>
      </c>
      <c r="J405" s="17">
        <f>IF(OR($I405="",N($H405)=0),"",$I405/$H405)</f>
        <v/>
      </c>
      <c r="K405" s="17">
        <f>IF(OR($I405="",N($E405)=0),"",$I405/$E405)</f>
        <v/>
      </c>
      <c r="L405" s="17">
        <f>IF($C405="","",IFERROR(INDEX(Rubros!$B$2:$B$31,MATCH($C405,Rubros!$A$2:$A$31,0)),""))</f>
        <v/>
      </c>
      <c r="M405" s="21">
        <f>IF($J405="","",IF($J405&lt;0,"Pierde plata",IF($L405="","Sin objetivo",IF($J405&gt;=$L405,"OK","Bajo objetivo"))))</f>
        <v/>
      </c>
      <c r="N405" s="20">
        <f>IF(OR($E405="",$L405="",N($L405)&gt;=1),"",ROUNDUP($E405/(1-$L405)*IF(Configuración!$C$3="Responsable inscripto",1+IF($D405="",Configuración!$C$4,$D405),1),0))</f>
        <v/>
      </c>
      <c r="O405" s="22">
        <f>IF(OR($I405="",$G405=""),"",$I405*$G405)</f>
        <v/>
      </c>
      <c r="P405" s="22">
        <f>IF(OR($H405="",$G405=""),"",$H405*$G405)</f>
        <v/>
      </c>
    </row>
    <row r="406">
      <c r="A406" s="15" t="n"/>
      <c r="B406" s="15" t="n"/>
      <c r="C406" s="15" t="n"/>
      <c r="D406" s="16" t="n"/>
      <c r="E406" s="19" t="n"/>
      <c r="F406" s="19" t="n"/>
      <c r="G406" s="15" t="n"/>
      <c r="H406" s="20">
        <f>IF($F406="","",IF(Configuración!$C$3="Responsable inscripto",$F406/(1+IF($D406="",Configuración!$C$4,$D406)),$F406))</f>
        <v/>
      </c>
      <c r="I406" s="20">
        <f>IF(OR($E406="",$H406=""),"",$H406-$E406)</f>
        <v/>
      </c>
      <c r="J406" s="17">
        <f>IF(OR($I406="",N($H406)=0),"",$I406/$H406)</f>
        <v/>
      </c>
      <c r="K406" s="17">
        <f>IF(OR($I406="",N($E406)=0),"",$I406/$E406)</f>
        <v/>
      </c>
      <c r="L406" s="17">
        <f>IF($C406="","",IFERROR(INDEX(Rubros!$B$2:$B$31,MATCH($C406,Rubros!$A$2:$A$31,0)),""))</f>
        <v/>
      </c>
      <c r="M406" s="21">
        <f>IF($J406="","",IF($J406&lt;0,"Pierde plata",IF($L406="","Sin objetivo",IF($J406&gt;=$L406,"OK","Bajo objetivo"))))</f>
        <v/>
      </c>
      <c r="N406" s="20">
        <f>IF(OR($E406="",$L406="",N($L406)&gt;=1),"",ROUNDUP($E406/(1-$L406)*IF(Configuración!$C$3="Responsable inscripto",1+IF($D406="",Configuración!$C$4,$D406),1),0))</f>
        <v/>
      </c>
      <c r="O406" s="22">
        <f>IF(OR($I406="",$G406=""),"",$I406*$G406)</f>
        <v/>
      </c>
      <c r="P406" s="22">
        <f>IF(OR($H406="",$G406=""),"",$H406*$G406)</f>
        <v/>
      </c>
    </row>
    <row r="407">
      <c r="A407" s="15" t="n"/>
      <c r="B407" s="15" t="n"/>
      <c r="C407" s="15" t="n"/>
      <c r="D407" s="16" t="n"/>
      <c r="E407" s="19" t="n"/>
      <c r="F407" s="19" t="n"/>
      <c r="G407" s="15" t="n"/>
      <c r="H407" s="20">
        <f>IF($F407="","",IF(Configuración!$C$3="Responsable inscripto",$F407/(1+IF($D407="",Configuración!$C$4,$D407)),$F407))</f>
        <v/>
      </c>
      <c r="I407" s="20">
        <f>IF(OR($E407="",$H407=""),"",$H407-$E407)</f>
        <v/>
      </c>
      <c r="J407" s="17">
        <f>IF(OR($I407="",N($H407)=0),"",$I407/$H407)</f>
        <v/>
      </c>
      <c r="K407" s="17">
        <f>IF(OR($I407="",N($E407)=0),"",$I407/$E407)</f>
        <v/>
      </c>
      <c r="L407" s="17">
        <f>IF($C407="","",IFERROR(INDEX(Rubros!$B$2:$B$31,MATCH($C407,Rubros!$A$2:$A$31,0)),""))</f>
        <v/>
      </c>
      <c r="M407" s="21">
        <f>IF($J407="","",IF($J407&lt;0,"Pierde plata",IF($L407="","Sin objetivo",IF($J407&gt;=$L407,"OK","Bajo objetivo"))))</f>
        <v/>
      </c>
      <c r="N407" s="20">
        <f>IF(OR($E407="",$L407="",N($L407)&gt;=1),"",ROUNDUP($E407/(1-$L407)*IF(Configuración!$C$3="Responsable inscripto",1+IF($D407="",Configuración!$C$4,$D407),1),0))</f>
        <v/>
      </c>
      <c r="O407" s="22">
        <f>IF(OR($I407="",$G407=""),"",$I407*$G407)</f>
        <v/>
      </c>
      <c r="P407" s="22">
        <f>IF(OR($H407="",$G407=""),"",$H407*$G407)</f>
        <v/>
      </c>
    </row>
    <row r="408">
      <c r="A408" s="15" t="n"/>
      <c r="B408" s="15" t="n"/>
      <c r="C408" s="15" t="n"/>
      <c r="D408" s="16" t="n"/>
      <c r="E408" s="19" t="n"/>
      <c r="F408" s="19" t="n"/>
      <c r="G408" s="15" t="n"/>
      <c r="H408" s="20">
        <f>IF($F408="","",IF(Configuración!$C$3="Responsable inscripto",$F408/(1+IF($D408="",Configuración!$C$4,$D408)),$F408))</f>
        <v/>
      </c>
      <c r="I408" s="20">
        <f>IF(OR($E408="",$H408=""),"",$H408-$E408)</f>
        <v/>
      </c>
      <c r="J408" s="17">
        <f>IF(OR($I408="",N($H408)=0),"",$I408/$H408)</f>
        <v/>
      </c>
      <c r="K408" s="17">
        <f>IF(OR($I408="",N($E408)=0),"",$I408/$E408)</f>
        <v/>
      </c>
      <c r="L408" s="17">
        <f>IF($C408="","",IFERROR(INDEX(Rubros!$B$2:$B$31,MATCH($C408,Rubros!$A$2:$A$31,0)),""))</f>
        <v/>
      </c>
      <c r="M408" s="21">
        <f>IF($J408="","",IF($J408&lt;0,"Pierde plata",IF($L408="","Sin objetivo",IF($J408&gt;=$L408,"OK","Bajo objetivo"))))</f>
        <v/>
      </c>
      <c r="N408" s="20">
        <f>IF(OR($E408="",$L408="",N($L408)&gt;=1),"",ROUNDUP($E408/(1-$L408)*IF(Configuración!$C$3="Responsable inscripto",1+IF($D408="",Configuración!$C$4,$D408),1),0))</f>
        <v/>
      </c>
      <c r="O408" s="22">
        <f>IF(OR($I408="",$G408=""),"",$I408*$G408)</f>
        <v/>
      </c>
      <c r="P408" s="22">
        <f>IF(OR($H408="",$G408=""),"",$H408*$G408)</f>
        <v/>
      </c>
    </row>
    <row r="409">
      <c r="A409" s="15" t="n"/>
      <c r="B409" s="15" t="n"/>
      <c r="C409" s="15" t="n"/>
      <c r="D409" s="16" t="n"/>
      <c r="E409" s="19" t="n"/>
      <c r="F409" s="19" t="n"/>
      <c r="G409" s="15" t="n"/>
      <c r="H409" s="20">
        <f>IF($F409="","",IF(Configuración!$C$3="Responsable inscripto",$F409/(1+IF($D409="",Configuración!$C$4,$D409)),$F409))</f>
        <v/>
      </c>
      <c r="I409" s="20">
        <f>IF(OR($E409="",$H409=""),"",$H409-$E409)</f>
        <v/>
      </c>
      <c r="J409" s="17">
        <f>IF(OR($I409="",N($H409)=0),"",$I409/$H409)</f>
        <v/>
      </c>
      <c r="K409" s="17">
        <f>IF(OR($I409="",N($E409)=0),"",$I409/$E409)</f>
        <v/>
      </c>
      <c r="L409" s="17">
        <f>IF($C409="","",IFERROR(INDEX(Rubros!$B$2:$B$31,MATCH($C409,Rubros!$A$2:$A$31,0)),""))</f>
        <v/>
      </c>
      <c r="M409" s="21">
        <f>IF($J409="","",IF($J409&lt;0,"Pierde plata",IF($L409="","Sin objetivo",IF($J409&gt;=$L409,"OK","Bajo objetivo"))))</f>
        <v/>
      </c>
      <c r="N409" s="20">
        <f>IF(OR($E409="",$L409="",N($L409)&gt;=1),"",ROUNDUP($E409/(1-$L409)*IF(Configuración!$C$3="Responsable inscripto",1+IF($D409="",Configuración!$C$4,$D409),1),0))</f>
        <v/>
      </c>
      <c r="O409" s="22">
        <f>IF(OR($I409="",$G409=""),"",$I409*$G409)</f>
        <v/>
      </c>
      <c r="P409" s="22">
        <f>IF(OR($H409="",$G409=""),"",$H409*$G409)</f>
        <v/>
      </c>
    </row>
    <row r="410">
      <c r="A410" s="15" t="n"/>
      <c r="B410" s="15" t="n"/>
      <c r="C410" s="15" t="n"/>
      <c r="D410" s="16" t="n"/>
      <c r="E410" s="19" t="n"/>
      <c r="F410" s="19" t="n"/>
      <c r="G410" s="15" t="n"/>
      <c r="H410" s="20">
        <f>IF($F410="","",IF(Configuración!$C$3="Responsable inscripto",$F410/(1+IF($D410="",Configuración!$C$4,$D410)),$F410))</f>
        <v/>
      </c>
      <c r="I410" s="20">
        <f>IF(OR($E410="",$H410=""),"",$H410-$E410)</f>
        <v/>
      </c>
      <c r="J410" s="17">
        <f>IF(OR($I410="",N($H410)=0),"",$I410/$H410)</f>
        <v/>
      </c>
      <c r="K410" s="17">
        <f>IF(OR($I410="",N($E410)=0),"",$I410/$E410)</f>
        <v/>
      </c>
      <c r="L410" s="17">
        <f>IF($C410="","",IFERROR(INDEX(Rubros!$B$2:$B$31,MATCH($C410,Rubros!$A$2:$A$31,0)),""))</f>
        <v/>
      </c>
      <c r="M410" s="21">
        <f>IF($J410="","",IF($J410&lt;0,"Pierde plata",IF($L410="","Sin objetivo",IF($J410&gt;=$L410,"OK","Bajo objetivo"))))</f>
        <v/>
      </c>
      <c r="N410" s="20">
        <f>IF(OR($E410="",$L410="",N($L410)&gt;=1),"",ROUNDUP($E410/(1-$L410)*IF(Configuración!$C$3="Responsable inscripto",1+IF($D410="",Configuración!$C$4,$D410),1),0))</f>
        <v/>
      </c>
      <c r="O410" s="22">
        <f>IF(OR($I410="",$G410=""),"",$I410*$G410)</f>
        <v/>
      </c>
      <c r="P410" s="22">
        <f>IF(OR($H410="",$G410=""),"",$H410*$G410)</f>
        <v/>
      </c>
    </row>
    <row r="411">
      <c r="A411" s="15" t="n"/>
      <c r="B411" s="15" t="n"/>
      <c r="C411" s="15" t="n"/>
      <c r="D411" s="16" t="n"/>
      <c r="E411" s="19" t="n"/>
      <c r="F411" s="19" t="n"/>
      <c r="G411" s="15" t="n"/>
      <c r="H411" s="20">
        <f>IF($F411="","",IF(Configuración!$C$3="Responsable inscripto",$F411/(1+IF($D411="",Configuración!$C$4,$D411)),$F411))</f>
        <v/>
      </c>
      <c r="I411" s="20">
        <f>IF(OR($E411="",$H411=""),"",$H411-$E411)</f>
        <v/>
      </c>
      <c r="J411" s="17">
        <f>IF(OR($I411="",N($H411)=0),"",$I411/$H411)</f>
        <v/>
      </c>
      <c r="K411" s="17">
        <f>IF(OR($I411="",N($E411)=0),"",$I411/$E411)</f>
        <v/>
      </c>
      <c r="L411" s="17">
        <f>IF($C411="","",IFERROR(INDEX(Rubros!$B$2:$B$31,MATCH($C411,Rubros!$A$2:$A$31,0)),""))</f>
        <v/>
      </c>
      <c r="M411" s="21">
        <f>IF($J411="","",IF($J411&lt;0,"Pierde plata",IF($L411="","Sin objetivo",IF($J411&gt;=$L411,"OK","Bajo objetivo"))))</f>
        <v/>
      </c>
      <c r="N411" s="20">
        <f>IF(OR($E411="",$L411="",N($L411)&gt;=1),"",ROUNDUP($E411/(1-$L411)*IF(Configuración!$C$3="Responsable inscripto",1+IF($D411="",Configuración!$C$4,$D411),1),0))</f>
        <v/>
      </c>
      <c r="O411" s="22">
        <f>IF(OR($I411="",$G411=""),"",$I411*$G411)</f>
        <v/>
      </c>
      <c r="P411" s="22">
        <f>IF(OR($H411="",$G411=""),"",$H411*$G411)</f>
        <v/>
      </c>
    </row>
    <row r="412">
      <c r="A412" s="15" t="n"/>
      <c r="B412" s="15" t="n"/>
      <c r="C412" s="15" t="n"/>
      <c r="D412" s="16" t="n"/>
      <c r="E412" s="19" t="n"/>
      <c r="F412" s="19" t="n"/>
      <c r="G412" s="15" t="n"/>
      <c r="H412" s="20">
        <f>IF($F412="","",IF(Configuración!$C$3="Responsable inscripto",$F412/(1+IF($D412="",Configuración!$C$4,$D412)),$F412))</f>
        <v/>
      </c>
      <c r="I412" s="20">
        <f>IF(OR($E412="",$H412=""),"",$H412-$E412)</f>
        <v/>
      </c>
      <c r="J412" s="17">
        <f>IF(OR($I412="",N($H412)=0),"",$I412/$H412)</f>
        <v/>
      </c>
      <c r="K412" s="17">
        <f>IF(OR($I412="",N($E412)=0),"",$I412/$E412)</f>
        <v/>
      </c>
      <c r="L412" s="17">
        <f>IF($C412="","",IFERROR(INDEX(Rubros!$B$2:$B$31,MATCH($C412,Rubros!$A$2:$A$31,0)),""))</f>
        <v/>
      </c>
      <c r="M412" s="21">
        <f>IF($J412="","",IF($J412&lt;0,"Pierde plata",IF($L412="","Sin objetivo",IF($J412&gt;=$L412,"OK","Bajo objetivo"))))</f>
        <v/>
      </c>
      <c r="N412" s="20">
        <f>IF(OR($E412="",$L412="",N($L412)&gt;=1),"",ROUNDUP($E412/(1-$L412)*IF(Configuración!$C$3="Responsable inscripto",1+IF($D412="",Configuración!$C$4,$D412),1),0))</f>
        <v/>
      </c>
      <c r="O412" s="22">
        <f>IF(OR($I412="",$G412=""),"",$I412*$G412)</f>
        <v/>
      </c>
      <c r="P412" s="22">
        <f>IF(OR($H412="",$G412=""),"",$H412*$G412)</f>
        <v/>
      </c>
    </row>
    <row r="413">
      <c r="A413" s="15" t="n"/>
      <c r="B413" s="15" t="n"/>
      <c r="C413" s="15" t="n"/>
      <c r="D413" s="16" t="n"/>
      <c r="E413" s="19" t="n"/>
      <c r="F413" s="19" t="n"/>
      <c r="G413" s="15" t="n"/>
      <c r="H413" s="20">
        <f>IF($F413="","",IF(Configuración!$C$3="Responsable inscripto",$F413/(1+IF($D413="",Configuración!$C$4,$D413)),$F413))</f>
        <v/>
      </c>
      <c r="I413" s="20">
        <f>IF(OR($E413="",$H413=""),"",$H413-$E413)</f>
        <v/>
      </c>
      <c r="J413" s="17">
        <f>IF(OR($I413="",N($H413)=0),"",$I413/$H413)</f>
        <v/>
      </c>
      <c r="K413" s="17">
        <f>IF(OR($I413="",N($E413)=0),"",$I413/$E413)</f>
        <v/>
      </c>
      <c r="L413" s="17">
        <f>IF($C413="","",IFERROR(INDEX(Rubros!$B$2:$B$31,MATCH($C413,Rubros!$A$2:$A$31,0)),""))</f>
        <v/>
      </c>
      <c r="M413" s="21">
        <f>IF($J413="","",IF($J413&lt;0,"Pierde plata",IF($L413="","Sin objetivo",IF($J413&gt;=$L413,"OK","Bajo objetivo"))))</f>
        <v/>
      </c>
      <c r="N413" s="20">
        <f>IF(OR($E413="",$L413="",N($L413)&gt;=1),"",ROUNDUP($E413/(1-$L413)*IF(Configuración!$C$3="Responsable inscripto",1+IF($D413="",Configuración!$C$4,$D413),1),0))</f>
        <v/>
      </c>
      <c r="O413" s="22">
        <f>IF(OR($I413="",$G413=""),"",$I413*$G413)</f>
        <v/>
      </c>
      <c r="P413" s="22">
        <f>IF(OR($H413="",$G413=""),"",$H413*$G413)</f>
        <v/>
      </c>
    </row>
    <row r="414">
      <c r="A414" s="15" t="n"/>
      <c r="B414" s="15" t="n"/>
      <c r="C414" s="15" t="n"/>
      <c r="D414" s="16" t="n"/>
      <c r="E414" s="19" t="n"/>
      <c r="F414" s="19" t="n"/>
      <c r="G414" s="15" t="n"/>
      <c r="H414" s="20">
        <f>IF($F414="","",IF(Configuración!$C$3="Responsable inscripto",$F414/(1+IF($D414="",Configuración!$C$4,$D414)),$F414))</f>
        <v/>
      </c>
      <c r="I414" s="20">
        <f>IF(OR($E414="",$H414=""),"",$H414-$E414)</f>
        <v/>
      </c>
      <c r="J414" s="17">
        <f>IF(OR($I414="",N($H414)=0),"",$I414/$H414)</f>
        <v/>
      </c>
      <c r="K414" s="17">
        <f>IF(OR($I414="",N($E414)=0),"",$I414/$E414)</f>
        <v/>
      </c>
      <c r="L414" s="17">
        <f>IF($C414="","",IFERROR(INDEX(Rubros!$B$2:$B$31,MATCH($C414,Rubros!$A$2:$A$31,0)),""))</f>
        <v/>
      </c>
      <c r="M414" s="21">
        <f>IF($J414="","",IF($J414&lt;0,"Pierde plata",IF($L414="","Sin objetivo",IF($J414&gt;=$L414,"OK","Bajo objetivo"))))</f>
        <v/>
      </c>
      <c r="N414" s="20">
        <f>IF(OR($E414="",$L414="",N($L414)&gt;=1),"",ROUNDUP($E414/(1-$L414)*IF(Configuración!$C$3="Responsable inscripto",1+IF($D414="",Configuración!$C$4,$D414),1),0))</f>
        <v/>
      </c>
      <c r="O414" s="22">
        <f>IF(OR($I414="",$G414=""),"",$I414*$G414)</f>
        <v/>
      </c>
      <c r="P414" s="22">
        <f>IF(OR($H414="",$G414=""),"",$H414*$G414)</f>
        <v/>
      </c>
    </row>
    <row r="415">
      <c r="A415" s="15" t="n"/>
      <c r="B415" s="15" t="n"/>
      <c r="C415" s="15" t="n"/>
      <c r="D415" s="16" t="n"/>
      <c r="E415" s="19" t="n"/>
      <c r="F415" s="19" t="n"/>
      <c r="G415" s="15" t="n"/>
      <c r="H415" s="20">
        <f>IF($F415="","",IF(Configuración!$C$3="Responsable inscripto",$F415/(1+IF($D415="",Configuración!$C$4,$D415)),$F415))</f>
        <v/>
      </c>
      <c r="I415" s="20">
        <f>IF(OR($E415="",$H415=""),"",$H415-$E415)</f>
        <v/>
      </c>
      <c r="J415" s="17">
        <f>IF(OR($I415="",N($H415)=0),"",$I415/$H415)</f>
        <v/>
      </c>
      <c r="K415" s="17">
        <f>IF(OR($I415="",N($E415)=0),"",$I415/$E415)</f>
        <v/>
      </c>
      <c r="L415" s="17">
        <f>IF($C415="","",IFERROR(INDEX(Rubros!$B$2:$B$31,MATCH($C415,Rubros!$A$2:$A$31,0)),""))</f>
        <v/>
      </c>
      <c r="M415" s="21">
        <f>IF($J415="","",IF($J415&lt;0,"Pierde plata",IF($L415="","Sin objetivo",IF($J415&gt;=$L415,"OK","Bajo objetivo"))))</f>
        <v/>
      </c>
      <c r="N415" s="20">
        <f>IF(OR($E415="",$L415="",N($L415)&gt;=1),"",ROUNDUP($E415/(1-$L415)*IF(Configuración!$C$3="Responsable inscripto",1+IF($D415="",Configuración!$C$4,$D415),1),0))</f>
        <v/>
      </c>
      <c r="O415" s="22">
        <f>IF(OR($I415="",$G415=""),"",$I415*$G415)</f>
        <v/>
      </c>
      <c r="P415" s="22">
        <f>IF(OR($H415="",$G415=""),"",$H415*$G415)</f>
        <v/>
      </c>
    </row>
    <row r="416">
      <c r="A416" s="15" t="n"/>
      <c r="B416" s="15" t="n"/>
      <c r="C416" s="15" t="n"/>
      <c r="D416" s="16" t="n"/>
      <c r="E416" s="19" t="n"/>
      <c r="F416" s="19" t="n"/>
      <c r="G416" s="15" t="n"/>
      <c r="H416" s="20">
        <f>IF($F416="","",IF(Configuración!$C$3="Responsable inscripto",$F416/(1+IF($D416="",Configuración!$C$4,$D416)),$F416))</f>
        <v/>
      </c>
      <c r="I416" s="20">
        <f>IF(OR($E416="",$H416=""),"",$H416-$E416)</f>
        <v/>
      </c>
      <c r="J416" s="17">
        <f>IF(OR($I416="",N($H416)=0),"",$I416/$H416)</f>
        <v/>
      </c>
      <c r="K416" s="17">
        <f>IF(OR($I416="",N($E416)=0),"",$I416/$E416)</f>
        <v/>
      </c>
      <c r="L416" s="17">
        <f>IF($C416="","",IFERROR(INDEX(Rubros!$B$2:$B$31,MATCH($C416,Rubros!$A$2:$A$31,0)),""))</f>
        <v/>
      </c>
      <c r="M416" s="21">
        <f>IF($J416="","",IF($J416&lt;0,"Pierde plata",IF($L416="","Sin objetivo",IF($J416&gt;=$L416,"OK","Bajo objetivo"))))</f>
        <v/>
      </c>
      <c r="N416" s="20">
        <f>IF(OR($E416="",$L416="",N($L416)&gt;=1),"",ROUNDUP($E416/(1-$L416)*IF(Configuración!$C$3="Responsable inscripto",1+IF($D416="",Configuración!$C$4,$D416),1),0))</f>
        <v/>
      </c>
      <c r="O416" s="22">
        <f>IF(OR($I416="",$G416=""),"",$I416*$G416)</f>
        <v/>
      </c>
      <c r="P416" s="22">
        <f>IF(OR($H416="",$G416=""),"",$H416*$G416)</f>
        <v/>
      </c>
    </row>
    <row r="417">
      <c r="A417" s="15" t="n"/>
      <c r="B417" s="15" t="n"/>
      <c r="C417" s="15" t="n"/>
      <c r="D417" s="16" t="n"/>
      <c r="E417" s="19" t="n"/>
      <c r="F417" s="19" t="n"/>
      <c r="G417" s="15" t="n"/>
      <c r="H417" s="20">
        <f>IF($F417="","",IF(Configuración!$C$3="Responsable inscripto",$F417/(1+IF($D417="",Configuración!$C$4,$D417)),$F417))</f>
        <v/>
      </c>
      <c r="I417" s="20">
        <f>IF(OR($E417="",$H417=""),"",$H417-$E417)</f>
        <v/>
      </c>
      <c r="J417" s="17">
        <f>IF(OR($I417="",N($H417)=0),"",$I417/$H417)</f>
        <v/>
      </c>
      <c r="K417" s="17">
        <f>IF(OR($I417="",N($E417)=0),"",$I417/$E417)</f>
        <v/>
      </c>
      <c r="L417" s="17">
        <f>IF($C417="","",IFERROR(INDEX(Rubros!$B$2:$B$31,MATCH($C417,Rubros!$A$2:$A$31,0)),""))</f>
        <v/>
      </c>
      <c r="M417" s="21">
        <f>IF($J417="","",IF($J417&lt;0,"Pierde plata",IF($L417="","Sin objetivo",IF($J417&gt;=$L417,"OK","Bajo objetivo"))))</f>
        <v/>
      </c>
      <c r="N417" s="20">
        <f>IF(OR($E417="",$L417="",N($L417)&gt;=1),"",ROUNDUP($E417/(1-$L417)*IF(Configuración!$C$3="Responsable inscripto",1+IF($D417="",Configuración!$C$4,$D417),1),0))</f>
        <v/>
      </c>
      <c r="O417" s="22">
        <f>IF(OR($I417="",$G417=""),"",$I417*$G417)</f>
        <v/>
      </c>
      <c r="P417" s="22">
        <f>IF(OR($H417="",$G417=""),"",$H417*$G417)</f>
        <v/>
      </c>
    </row>
    <row r="418">
      <c r="A418" s="15" t="n"/>
      <c r="B418" s="15" t="n"/>
      <c r="C418" s="15" t="n"/>
      <c r="D418" s="16" t="n"/>
      <c r="E418" s="19" t="n"/>
      <c r="F418" s="19" t="n"/>
      <c r="G418" s="15" t="n"/>
      <c r="H418" s="20">
        <f>IF($F418="","",IF(Configuración!$C$3="Responsable inscripto",$F418/(1+IF($D418="",Configuración!$C$4,$D418)),$F418))</f>
        <v/>
      </c>
      <c r="I418" s="20">
        <f>IF(OR($E418="",$H418=""),"",$H418-$E418)</f>
        <v/>
      </c>
      <c r="J418" s="17">
        <f>IF(OR($I418="",N($H418)=0),"",$I418/$H418)</f>
        <v/>
      </c>
      <c r="K418" s="17">
        <f>IF(OR($I418="",N($E418)=0),"",$I418/$E418)</f>
        <v/>
      </c>
      <c r="L418" s="17">
        <f>IF($C418="","",IFERROR(INDEX(Rubros!$B$2:$B$31,MATCH($C418,Rubros!$A$2:$A$31,0)),""))</f>
        <v/>
      </c>
      <c r="M418" s="21">
        <f>IF($J418="","",IF($J418&lt;0,"Pierde plata",IF($L418="","Sin objetivo",IF($J418&gt;=$L418,"OK","Bajo objetivo"))))</f>
        <v/>
      </c>
      <c r="N418" s="20">
        <f>IF(OR($E418="",$L418="",N($L418)&gt;=1),"",ROUNDUP($E418/(1-$L418)*IF(Configuración!$C$3="Responsable inscripto",1+IF($D418="",Configuración!$C$4,$D418),1),0))</f>
        <v/>
      </c>
      <c r="O418" s="22">
        <f>IF(OR($I418="",$G418=""),"",$I418*$G418)</f>
        <v/>
      </c>
      <c r="P418" s="22">
        <f>IF(OR($H418="",$G418=""),"",$H418*$G418)</f>
        <v/>
      </c>
    </row>
    <row r="419">
      <c r="A419" s="15" t="n"/>
      <c r="B419" s="15" t="n"/>
      <c r="C419" s="15" t="n"/>
      <c r="D419" s="16" t="n"/>
      <c r="E419" s="19" t="n"/>
      <c r="F419" s="19" t="n"/>
      <c r="G419" s="15" t="n"/>
      <c r="H419" s="20">
        <f>IF($F419="","",IF(Configuración!$C$3="Responsable inscripto",$F419/(1+IF($D419="",Configuración!$C$4,$D419)),$F419))</f>
        <v/>
      </c>
      <c r="I419" s="20">
        <f>IF(OR($E419="",$H419=""),"",$H419-$E419)</f>
        <v/>
      </c>
      <c r="J419" s="17">
        <f>IF(OR($I419="",N($H419)=0),"",$I419/$H419)</f>
        <v/>
      </c>
      <c r="K419" s="17">
        <f>IF(OR($I419="",N($E419)=0),"",$I419/$E419)</f>
        <v/>
      </c>
      <c r="L419" s="17">
        <f>IF($C419="","",IFERROR(INDEX(Rubros!$B$2:$B$31,MATCH($C419,Rubros!$A$2:$A$31,0)),""))</f>
        <v/>
      </c>
      <c r="M419" s="21">
        <f>IF($J419="","",IF($J419&lt;0,"Pierde plata",IF($L419="","Sin objetivo",IF($J419&gt;=$L419,"OK","Bajo objetivo"))))</f>
        <v/>
      </c>
      <c r="N419" s="20">
        <f>IF(OR($E419="",$L419="",N($L419)&gt;=1),"",ROUNDUP($E419/(1-$L419)*IF(Configuración!$C$3="Responsable inscripto",1+IF($D419="",Configuración!$C$4,$D419),1),0))</f>
        <v/>
      </c>
      <c r="O419" s="22">
        <f>IF(OR($I419="",$G419=""),"",$I419*$G419)</f>
        <v/>
      </c>
      <c r="P419" s="22">
        <f>IF(OR($H419="",$G419=""),"",$H419*$G419)</f>
        <v/>
      </c>
    </row>
    <row r="420">
      <c r="A420" s="15" t="n"/>
      <c r="B420" s="15" t="n"/>
      <c r="C420" s="15" t="n"/>
      <c r="D420" s="16" t="n"/>
      <c r="E420" s="19" t="n"/>
      <c r="F420" s="19" t="n"/>
      <c r="G420" s="15" t="n"/>
      <c r="H420" s="20">
        <f>IF($F420="","",IF(Configuración!$C$3="Responsable inscripto",$F420/(1+IF($D420="",Configuración!$C$4,$D420)),$F420))</f>
        <v/>
      </c>
      <c r="I420" s="20">
        <f>IF(OR($E420="",$H420=""),"",$H420-$E420)</f>
        <v/>
      </c>
      <c r="J420" s="17">
        <f>IF(OR($I420="",N($H420)=0),"",$I420/$H420)</f>
        <v/>
      </c>
      <c r="K420" s="17">
        <f>IF(OR($I420="",N($E420)=0),"",$I420/$E420)</f>
        <v/>
      </c>
      <c r="L420" s="17">
        <f>IF($C420="","",IFERROR(INDEX(Rubros!$B$2:$B$31,MATCH($C420,Rubros!$A$2:$A$31,0)),""))</f>
        <v/>
      </c>
      <c r="M420" s="21">
        <f>IF($J420="","",IF($J420&lt;0,"Pierde plata",IF($L420="","Sin objetivo",IF($J420&gt;=$L420,"OK","Bajo objetivo"))))</f>
        <v/>
      </c>
      <c r="N420" s="20">
        <f>IF(OR($E420="",$L420="",N($L420)&gt;=1),"",ROUNDUP($E420/(1-$L420)*IF(Configuración!$C$3="Responsable inscripto",1+IF($D420="",Configuración!$C$4,$D420),1),0))</f>
        <v/>
      </c>
      <c r="O420" s="22">
        <f>IF(OR($I420="",$G420=""),"",$I420*$G420)</f>
        <v/>
      </c>
      <c r="P420" s="22">
        <f>IF(OR($H420="",$G420=""),"",$H420*$G420)</f>
        <v/>
      </c>
    </row>
    <row r="421">
      <c r="A421" s="15" t="n"/>
      <c r="B421" s="15" t="n"/>
      <c r="C421" s="15" t="n"/>
      <c r="D421" s="16" t="n"/>
      <c r="E421" s="19" t="n"/>
      <c r="F421" s="19" t="n"/>
      <c r="G421" s="15" t="n"/>
      <c r="H421" s="20">
        <f>IF($F421="","",IF(Configuración!$C$3="Responsable inscripto",$F421/(1+IF($D421="",Configuración!$C$4,$D421)),$F421))</f>
        <v/>
      </c>
      <c r="I421" s="20">
        <f>IF(OR($E421="",$H421=""),"",$H421-$E421)</f>
        <v/>
      </c>
      <c r="J421" s="17">
        <f>IF(OR($I421="",N($H421)=0),"",$I421/$H421)</f>
        <v/>
      </c>
      <c r="K421" s="17">
        <f>IF(OR($I421="",N($E421)=0),"",$I421/$E421)</f>
        <v/>
      </c>
      <c r="L421" s="17">
        <f>IF($C421="","",IFERROR(INDEX(Rubros!$B$2:$B$31,MATCH($C421,Rubros!$A$2:$A$31,0)),""))</f>
        <v/>
      </c>
      <c r="M421" s="21">
        <f>IF($J421="","",IF($J421&lt;0,"Pierde plata",IF($L421="","Sin objetivo",IF($J421&gt;=$L421,"OK","Bajo objetivo"))))</f>
        <v/>
      </c>
      <c r="N421" s="20">
        <f>IF(OR($E421="",$L421="",N($L421)&gt;=1),"",ROUNDUP($E421/(1-$L421)*IF(Configuración!$C$3="Responsable inscripto",1+IF($D421="",Configuración!$C$4,$D421),1),0))</f>
        <v/>
      </c>
      <c r="O421" s="22">
        <f>IF(OR($I421="",$G421=""),"",$I421*$G421)</f>
        <v/>
      </c>
      <c r="P421" s="22">
        <f>IF(OR($H421="",$G421=""),"",$H421*$G421)</f>
        <v/>
      </c>
    </row>
    <row r="422">
      <c r="A422" s="15" t="n"/>
      <c r="B422" s="15" t="n"/>
      <c r="C422" s="15" t="n"/>
      <c r="D422" s="16" t="n"/>
      <c r="E422" s="19" t="n"/>
      <c r="F422" s="19" t="n"/>
      <c r="G422" s="15" t="n"/>
      <c r="H422" s="20">
        <f>IF($F422="","",IF(Configuración!$C$3="Responsable inscripto",$F422/(1+IF($D422="",Configuración!$C$4,$D422)),$F422))</f>
        <v/>
      </c>
      <c r="I422" s="20">
        <f>IF(OR($E422="",$H422=""),"",$H422-$E422)</f>
        <v/>
      </c>
      <c r="J422" s="17">
        <f>IF(OR($I422="",N($H422)=0),"",$I422/$H422)</f>
        <v/>
      </c>
      <c r="K422" s="17">
        <f>IF(OR($I422="",N($E422)=0),"",$I422/$E422)</f>
        <v/>
      </c>
      <c r="L422" s="17">
        <f>IF($C422="","",IFERROR(INDEX(Rubros!$B$2:$B$31,MATCH($C422,Rubros!$A$2:$A$31,0)),""))</f>
        <v/>
      </c>
      <c r="M422" s="21">
        <f>IF($J422="","",IF($J422&lt;0,"Pierde plata",IF($L422="","Sin objetivo",IF($J422&gt;=$L422,"OK","Bajo objetivo"))))</f>
        <v/>
      </c>
      <c r="N422" s="20">
        <f>IF(OR($E422="",$L422="",N($L422)&gt;=1),"",ROUNDUP($E422/(1-$L422)*IF(Configuración!$C$3="Responsable inscripto",1+IF($D422="",Configuración!$C$4,$D422),1),0))</f>
        <v/>
      </c>
      <c r="O422" s="22">
        <f>IF(OR($I422="",$G422=""),"",$I422*$G422)</f>
        <v/>
      </c>
      <c r="P422" s="22">
        <f>IF(OR($H422="",$G422=""),"",$H422*$G422)</f>
        <v/>
      </c>
    </row>
    <row r="423">
      <c r="A423" s="15" t="n"/>
      <c r="B423" s="15" t="n"/>
      <c r="C423" s="15" t="n"/>
      <c r="D423" s="16" t="n"/>
      <c r="E423" s="19" t="n"/>
      <c r="F423" s="19" t="n"/>
      <c r="G423" s="15" t="n"/>
      <c r="H423" s="20">
        <f>IF($F423="","",IF(Configuración!$C$3="Responsable inscripto",$F423/(1+IF($D423="",Configuración!$C$4,$D423)),$F423))</f>
        <v/>
      </c>
      <c r="I423" s="20">
        <f>IF(OR($E423="",$H423=""),"",$H423-$E423)</f>
        <v/>
      </c>
      <c r="J423" s="17">
        <f>IF(OR($I423="",N($H423)=0),"",$I423/$H423)</f>
        <v/>
      </c>
      <c r="K423" s="17">
        <f>IF(OR($I423="",N($E423)=0),"",$I423/$E423)</f>
        <v/>
      </c>
      <c r="L423" s="17">
        <f>IF($C423="","",IFERROR(INDEX(Rubros!$B$2:$B$31,MATCH($C423,Rubros!$A$2:$A$31,0)),""))</f>
        <v/>
      </c>
      <c r="M423" s="21">
        <f>IF($J423="","",IF($J423&lt;0,"Pierde plata",IF($L423="","Sin objetivo",IF($J423&gt;=$L423,"OK","Bajo objetivo"))))</f>
        <v/>
      </c>
      <c r="N423" s="20">
        <f>IF(OR($E423="",$L423="",N($L423)&gt;=1),"",ROUNDUP($E423/(1-$L423)*IF(Configuración!$C$3="Responsable inscripto",1+IF($D423="",Configuración!$C$4,$D423),1),0))</f>
        <v/>
      </c>
      <c r="O423" s="22">
        <f>IF(OR($I423="",$G423=""),"",$I423*$G423)</f>
        <v/>
      </c>
      <c r="P423" s="22">
        <f>IF(OR($H423="",$G423=""),"",$H423*$G423)</f>
        <v/>
      </c>
    </row>
    <row r="424">
      <c r="A424" s="15" t="n"/>
      <c r="B424" s="15" t="n"/>
      <c r="C424" s="15" t="n"/>
      <c r="D424" s="16" t="n"/>
      <c r="E424" s="19" t="n"/>
      <c r="F424" s="19" t="n"/>
      <c r="G424" s="15" t="n"/>
      <c r="H424" s="20">
        <f>IF($F424="","",IF(Configuración!$C$3="Responsable inscripto",$F424/(1+IF($D424="",Configuración!$C$4,$D424)),$F424))</f>
        <v/>
      </c>
      <c r="I424" s="20">
        <f>IF(OR($E424="",$H424=""),"",$H424-$E424)</f>
        <v/>
      </c>
      <c r="J424" s="17">
        <f>IF(OR($I424="",N($H424)=0),"",$I424/$H424)</f>
        <v/>
      </c>
      <c r="K424" s="17">
        <f>IF(OR($I424="",N($E424)=0),"",$I424/$E424)</f>
        <v/>
      </c>
      <c r="L424" s="17">
        <f>IF($C424="","",IFERROR(INDEX(Rubros!$B$2:$B$31,MATCH($C424,Rubros!$A$2:$A$31,0)),""))</f>
        <v/>
      </c>
      <c r="M424" s="21">
        <f>IF($J424="","",IF($J424&lt;0,"Pierde plata",IF($L424="","Sin objetivo",IF($J424&gt;=$L424,"OK","Bajo objetivo"))))</f>
        <v/>
      </c>
      <c r="N424" s="20">
        <f>IF(OR($E424="",$L424="",N($L424)&gt;=1),"",ROUNDUP($E424/(1-$L424)*IF(Configuración!$C$3="Responsable inscripto",1+IF($D424="",Configuración!$C$4,$D424),1),0))</f>
        <v/>
      </c>
      <c r="O424" s="22">
        <f>IF(OR($I424="",$G424=""),"",$I424*$G424)</f>
        <v/>
      </c>
      <c r="P424" s="22">
        <f>IF(OR($H424="",$G424=""),"",$H424*$G424)</f>
        <v/>
      </c>
    </row>
    <row r="425">
      <c r="A425" s="15" t="n"/>
      <c r="B425" s="15" t="n"/>
      <c r="C425" s="15" t="n"/>
      <c r="D425" s="16" t="n"/>
      <c r="E425" s="19" t="n"/>
      <c r="F425" s="19" t="n"/>
      <c r="G425" s="15" t="n"/>
      <c r="H425" s="20">
        <f>IF($F425="","",IF(Configuración!$C$3="Responsable inscripto",$F425/(1+IF($D425="",Configuración!$C$4,$D425)),$F425))</f>
        <v/>
      </c>
      <c r="I425" s="20">
        <f>IF(OR($E425="",$H425=""),"",$H425-$E425)</f>
        <v/>
      </c>
      <c r="J425" s="17">
        <f>IF(OR($I425="",N($H425)=0),"",$I425/$H425)</f>
        <v/>
      </c>
      <c r="K425" s="17">
        <f>IF(OR($I425="",N($E425)=0),"",$I425/$E425)</f>
        <v/>
      </c>
      <c r="L425" s="17">
        <f>IF($C425="","",IFERROR(INDEX(Rubros!$B$2:$B$31,MATCH($C425,Rubros!$A$2:$A$31,0)),""))</f>
        <v/>
      </c>
      <c r="M425" s="21">
        <f>IF($J425="","",IF($J425&lt;0,"Pierde plata",IF($L425="","Sin objetivo",IF($J425&gt;=$L425,"OK","Bajo objetivo"))))</f>
        <v/>
      </c>
      <c r="N425" s="20">
        <f>IF(OR($E425="",$L425="",N($L425)&gt;=1),"",ROUNDUP($E425/(1-$L425)*IF(Configuración!$C$3="Responsable inscripto",1+IF($D425="",Configuración!$C$4,$D425),1),0))</f>
        <v/>
      </c>
      <c r="O425" s="22">
        <f>IF(OR($I425="",$G425=""),"",$I425*$G425)</f>
        <v/>
      </c>
      <c r="P425" s="22">
        <f>IF(OR($H425="",$G425=""),"",$H425*$G425)</f>
        <v/>
      </c>
    </row>
    <row r="426">
      <c r="A426" s="15" t="n"/>
      <c r="B426" s="15" t="n"/>
      <c r="C426" s="15" t="n"/>
      <c r="D426" s="16" t="n"/>
      <c r="E426" s="19" t="n"/>
      <c r="F426" s="19" t="n"/>
      <c r="G426" s="15" t="n"/>
      <c r="H426" s="20">
        <f>IF($F426="","",IF(Configuración!$C$3="Responsable inscripto",$F426/(1+IF($D426="",Configuración!$C$4,$D426)),$F426))</f>
        <v/>
      </c>
      <c r="I426" s="20">
        <f>IF(OR($E426="",$H426=""),"",$H426-$E426)</f>
        <v/>
      </c>
      <c r="J426" s="17">
        <f>IF(OR($I426="",N($H426)=0),"",$I426/$H426)</f>
        <v/>
      </c>
      <c r="K426" s="17">
        <f>IF(OR($I426="",N($E426)=0),"",$I426/$E426)</f>
        <v/>
      </c>
      <c r="L426" s="17">
        <f>IF($C426="","",IFERROR(INDEX(Rubros!$B$2:$B$31,MATCH($C426,Rubros!$A$2:$A$31,0)),""))</f>
        <v/>
      </c>
      <c r="M426" s="21">
        <f>IF($J426="","",IF($J426&lt;0,"Pierde plata",IF($L426="","Sin objetivo",IF($J426&gt;=$L426,"OK","Bajo objetivo"))))</f>
        <v/>
      </c>
      <c r="N426" s="20">
        <f>IF(OR($E426="",$L426="",N($L426)&gt;=1),"",ROUNDUP($E426/(1-$L426)*IF(Configuración!$C$3="Responsable inscripto",1+IF($D426="",Configuración!$C$4,$D426),1),0))</f>
        <v/>
      </c>
      <c r="O426" s="22">
        <f>IF(OR($I426="",$G426=""),"",$I426*$G426)</f>
        <v/>
      </c>
      <c r="P426" s="22">
        <f>IF(OR($H426="",$G426=""),"",$H426*$G426)</f>
        <v/>
      </c>
    </row>
    <row r="427">
      <c r="A427" s="15" t="n"/>
      <c r="B427" s="15" t="n"/>
      <c r="C427" s="15" t="n"/>
      <c r="D427" s="16" t="n"/>
      <c r="E427" s="19" t="n"/>
      <c r="F427" s="19" t="n"/>
      <c r="G427" s="15" t="n"/>
      <c r="H427" s="20">
        <f>IF($F427="","",IF(Configuración!$C$3="Responsable inscripto",$F427/(1+IF($D427="",Configuración!$C$4,$D427)),$F427))</f>
        <v/>
      </c>
      <c r="I427" s="20">
        <f>IF(OR($E427="",$H427=""),"",$H427-$E427)</f>
        <v/>
      </c>
      <c r="J427" s="17">
        <f>IF(OR($I427="",N($H427)=0),"",$I427/$H427)</f>
        <v/>
      </c>
      <c r="K427" s="17">
        <f>IF(OR($I427="",N($E427)=0),"",$I427/$E427)</f>
        <v/>
      </c>
      <c r="L427" s="17">
        <f>IF($C427="","",IFERROR(INDEX(Rubros!$B$2:$B$31,MATCH($C427,Rubros!$A$2:$A$31,0)),""))</f>
        <v/>
      </c>
      <c r="M427" s="21">
        <f>IF($J427="","",IF($J427&lt;0,"Pierde plata",IF($L427="","Sin objetivo",IF($J427&gt;=$L427,"OK","Bajo objetivo"))))</f>
        <v/>
      </c>
      <c r="N427" s="20">
        <f>IF(OR($E427="",$L427="",N($L427)&gt;=1),"",ROUNDUP($E427/(1-$L427)*IF(Configuración!$C$3="Responsable inscripto",1+IF($D427="",Configuración!$C$4,$D427),1),0))</f>
        <v/>
      </c>
      <c r="O427" s="22">
        <f>IF(OR($I427="",$G427=""),"",$I427*$G427)</f>
        <v/>
      </c>
      <c r="P427" s="22">
        <f>IF(OR($H427="",$G427=""),"",$H427*$G427)</f>
        <v/>
      </c>
    </row>
    <row r="428">
      <c r="A428" s="15" t="n"/>
      <c r="B428" s="15" t="n"/>
      <c r="C428" s="15" t="n"/>
      <c r="D428" s="16" t="n"/>
      <c r="E428" s="19" t="n"/>
      <c r="F428" s="19" t="n"/>
      <c r="G428" s="15" t="n"/>
      <c r="H428" s="20">
        <f>IF($F428="","",IF(Configuración!$C$3="Responsable inscripto",$F428/(1+IF($D428="",Configuración!$C$4,$D428)),$F428))</f>
        <v/>
      </c>
      <c r="I428" s="20">
        <f>IF(OR($E428="",$H428=""),"",$H428-$E428)</f>
        <v/>
      </c>
      <c r="J428" s="17">
        <f>IF(OR($I428="",N($H428)=0),"",$I428/$H428)</f>
        <v/>
      </c>
      <c r="K428" s="17">
        <f>IF(OR($I428="",N($E428)=0),"",$I428/$E428)</f>
        <v/>
      </c>
      <c r="L428" s="17">
        <f>IF($C428="","",IFERROR(INDEX(Rubros!$B$2:$B$31,MATCH($C428,Rubros!$A$2:$A$31,0)),""))</f>
        <v/>
      </c>
      <c r="M428" s="21">
        <f>IF($J428="","",IF($J428&lt;0,"Pierde plata",IF($L428="","Sin objetivo",IF($J428&gt;=$L428,"OK","Bajo objetivo"))))</f>
        <v/>
      </c>
      <c r="N428" s="20">
        <f>IF(OR($E428="",$L428="",N($L428)&gt;=1),"",ROUNDUP($E428/(1-$L428)*IF(Configuración!$C$3="Responsable inscripto",1+IF($D428="",Configuración!$C$4,$D428),1),0))</f>
        <v/>
      </c>
      <c r="O428" s="22">
        <f>IF(OR($I428="",$G428=""),"",$I428*$G428)</f>
        <v/>
      </c>
      <c r="P428" s="22">
        <f>IF(OR($H428="",$G428=""),"",$H428*$G428)</f>
        <v/>
      </c>
    </row>
    <row r="429">
      <c r="A429" s="15" t="n"/>
      <c r="B429" s="15" t="n"/>
      <c r="C429" s="15" t="n"/>
      <c r="D429" s="16" t="n"/>
      <c r="E429" s="19" t="n"/>
      <c r="F429" s="19" t="n"/>
      <c r="G429" s="15" t="n"/>
      <c r="H429" s="20">
        <f>IF($F429="","",IF(Configuración!$C$3="Responsable inscripto",$F429/(1+IF($D429="",Configuración!$C$4,$D429)),$F429))</f>
        <v/>
      </c>
      <c r="I429" s="20">
        <f>IF(OR($E429="",$H429=""),"",$H429-$E429)</f>
        <v/>
      </c>
      <c r="J429" s="17">
        <f>IF(OR($I429="",N($H429)=0),"",$I429/$H429)</f>
        <v/>
      </c>
      <c r="K429" s="17">
        <f>IF(OR($I429="",N($E429)=0),"",$I429/$E429)</f>
        <v/>
      </c>
      <c r="L429" s="17">
        <f>IF($C429="","",IFERROR(INDEX(Rubros!$B$2:$B$31,MATCH($C429,Rubros!$A$2:$A$31,0)),""))</f>
        <v/>
      </c>
      <c r="M429" s="21">
        <f>IF($J429="","",IF($J429&lt;0,"Pierde plata",IF($L429="","Sin objetivo",IF($J429&gt;=$L429,"OK","Bajo objetivo"))))</f>
        <v/>
      </c>
      <c r="N429" s="20">
        <f>IF(OR($E429="",$L429="",N($L429)&gt;=1),"",ROUNDUP($E429/(1-$L429)*IF(Configuración!$C$3="Responsable inscripto",1+IF($D429="",Configuración!$C$4,$D429),1),0))</f>
        <v/>
      </c>
      <c r="O429" s="22">
        <f>IF(OR($I429="",$G429=""),"",$I429*$G429)</f>
        <v/>
      </c>
      <c r="P429" s="22">
        <f>IF(OR($H429="",$G429=""),"",$H429*$G429)</f>
        <v/>
      </c>
    </row>
    <row r="430">
      <c r="A430" s="15" t="n"/>
      <c r="B430" s="15" t="n"/>
      <c r="C430" s="15" t="n"/>
      <c r="D430" s="16" t="n"/>
      <c r="E430" s="19" t="n"/>
      <c r="F430" s="19" t="n"/>
      <c r="G430" s="15" t="n"/>
      <c r="H430" s="20">
        <f>IF($F430="","",IF(Configuración!$C$3="Responsable inscripto",$F430/(1+IF($D430="",Configuración!$C$4,$D430)),$F430))</f>
        <v/>
      </c>
      <c r="I430" s="20">
        <f>IF(OR($E430="",$H430=""),"",$H430-$E430)</f>
        <v/>
      </c>
      <c r="J430" s="17">
        <f>IF(OR($I430="",N($H430)=0),"",$I430/$H430)</f>
        <v/>
      </c>
      <c r="K430" s="17">
        <f>IF(OR($I430="",N($E430)=0),"",$I430/$E430)</f>
        <v/>
      </c>
      <c r="L430" s="17">
        <f>IF($C430="","",IFERROR(INDEX(Rubros!$B$2:$B$31,MATCH($C430,Rubros!$A$2:$A$31,0)),""))</f>
        <v/>
      </c>
      <c r="M430" s="21">
        <f>IF($J430="","",IF($J430&lt;0,"Pierde plata",IF($L430="","Sin objetivo",IF($J430&gt;=$L430,"OK","Bajo objetivo"))))</f>
        <v/>
      </c>
      <c r="N430" s="20">
        <f>IF(OR($E430="",$L430="",N($L430)&gt;=1),"",ROUNDUP($E430/(1-$L430)*IF(Configuración!$C$3="Responsable inscripto",1+IF($D430="",Configuración!$C$4,$D430),1),0))</f>
        <v/>
      </c>
      <c r="O430" s="22">
        <f>IF(OR($I430="",$G430=""),"",$I430*$G430)</f>
        <v/>
      </c>
      <c r="P430" s="22">
        <f>IF(OR($H430="",$G430=""),"",$H430*$G430)</f>
        <v/>
      </c>
    </row>
    <row r="431">
      <c r="A431" s="15" t="n"/>
      <c r="B431" s="15" t="n"/>
      <c r="C431" s="15" t="n"/>
      <c r="D431" s="16" t="n"/>
      <c r="E431" s="19" t="n"/>
      <c r="F431" s="19" t="n"/>
      <c r="G431" s="15" t="n"/>
      <c r="H431" s="20">
        <f>IF($F431="","",IF(Configuración!$C$3="Responsable inscripto",$F431/(1+IF($D431="",Configuración!$C$4,$D431)),$F431))</f>
        <v/>
      </c>
      <c r="I431" s="20">
        <f>IF(OR($E431="",$H431=""),"",$H431-$E431)</f>
        <v/>
      </c>
      <c r="J431" s="17">
        <f>IF(OR($I431="",N($H431)=0),"",$I431/$H431)</f>
        <v/>
      </c>
      <c r="K431" s="17">
        <f>IF(OR($I431="",N($E431)=0),"",$I431/$E431)</f>
        <v/>
      </c>
      <c r="L431" s="17">
        <f>IF($C431="","",IFERROR(INDEX(Rubros!$B$2:$B$31,MATCH($C431,Rubros!$A$2:$A$31,0)),""))</f>
        <v/>
      </c>
      <c r="M431" s="21">
        <f>IF($J431="","",IF($J431&lt;0,"Pierde plata",IF($L431="","Sin objetivo",IF($J431&gt;=$L431,"OK","Bajo objetivo"))))</f>
        <v/>
      </c>
      <c r="N431" s="20">
        <f>IF(OR($E431="",$L431="",N($L431)&gt;=1),"",ROUNDUP($E431/(1-$L431)*IF(Configuración!$C$3="Responsable inscripto",1+IF($D431="",Configuración!$C$4,$D431),1),0))</f>
        <v/>
      </c>
      <c r="O431" s="22">
        <f>IF(OR($I431="",$G431=""),"",$I431*$G431)</f>
        <v/>
      </c>
      <c r="P431" s="22">
        <f>IF(OR($H431="",$G431=""),"",$H431*$G431)</f>
        <v/>
      </c>
    </row>
    <row r="432">
      <c r="A432" s="15" t="n"/>
      <c r="B432" s="15" t="n"/>
      <c r="C432" s="15" t="n"/>
      <c r="D432" s="16" t="n"/>
      <c r="E432" s="19" t="n"/>
      <c r="F432" s="19" t="n"/>
      <c r="G432" s="15" t="n"/>
      <c r="H432" s="20">
        <f>IF($F432="","",IF(Configuración!$C$3="Responsable inscripto",$F432/(1+IF($D432="",Configuración!$C$4,$D432)),$F432))</f>
        <v/>
      </c>
      <c r="I432" s="20">
        <f>IF(OR($E432="",$H432=""),"",$H432-$E432)</f>
        <v/>
      </c>
      <c r="J432" s="17">
        <f>IF(OR($I432="",N($H432)=0),"",$I432/$H432)</f>
        <v/>
      </c>
      <c r="K432" s="17">
        <f>IF(OR($I432="",N($E432)=0),"",$I432/$E432)</f>
        <v/>
      </c>
      <c r="L432" s="17">
        <f>IF($C432="","",IFERROR(INDEX(Rubros!$B$2:$B$31,MATCH($C432,Rubros!$A$2:$A$31,0)),""))</f>
        <v/>
      </c>
      <c r="M432" s="21">
        <f>IF($J432="","",IF($J432&lt;0,"Pierde plata",IF($L432="","Sin objetivo",IF($J432&gt;=$L432,"OK","Bajo objetivo"))))</f>
        <v/>
      </c>
      <c r="N432" s="20">
        <f>IF(OR($E432="",$L432="",N($L432)&gt;=1),"",ROUNDUP($E432/(1-$L432)*IF(Configuración!$C$3="Responsable inscripto",1+IF($D432="",Configuración!$C$4,$D432),1),0))</f>
        <v/>
      </c>
      <c r="O432" s="22">
        <f>IF(OR($I432="",$G432=""),"",$I432*$G432)</f>
        <v/>
      </c>
      <c r="P432" s="22">
        <f>IF(OR($H432="",$G432=""),"",$H432*$G432)</f>
        <v/>
      </c>
    </row>
    <row r="433">
      <c r="A433" s="15" t="n"/>
      <c r="B433" s="15" t="n"/>
      <c r="C433" s="15" t="n"/>
      <c r="D433" s="16" t="n"/>
      <c r="E433" s="19" t="n"/>
      <c r="F433" s="19" t="n"/>
      <c r="G433" s="15" t="n"/>
      <c r="H433" s="20">
        <f>IF($F433="","",IF(Configuración!$C$3="Responsable inscripto",$F433/(1+IF($D433="",Configuración!$C$4,$D433)),$F433))</f>
        <v/>
      </c>
      <c r="I433" s="20">
        <f>IF(OR($E433="",$H433=""),"",$H433-$E433)</f>
        <v/>
      </c>
      <c r="J433" s="17">
        <f>IF(OR($I433="",N($H433)=0),"",$I433/$H433)</f>
        <v/>
      </c>
      <c r="K433" s="17">
        <f>IF(OR($I433="",N($E433)=0),"",$I433/$E433)</f>
        <v/>
      </c>
      <c r="L433" s="17">
        <f>IF($C433="","",IFERROR(INDEX(Rubros!$B$2:$B$31,MATCH($C433,Rubros!$A$2:$A$31,0)),""))</f>
        <v/>
      </c>
      <c r="M433" s="21">
        <f>IF($J433="","",IF($J433&lt;0,"Pierde plata",IF($L433="","Sin objetivo",IF($J433&gt;=$L433,"OK","Bajo objetivo"))))</f>
        <v/>
      </c>
      <c r="N433" s="20">
        <f>IF(OR($E433="",$L433="",N($L433)&gt;=1),"",ROUNDUP($E433/(1-$L433)*IF(Configuración!$C$3="Responsable inscripto",1+IF($D433="",Configuración!$C$4,$D433),1),0))</f>
        <v/>
      </c>
      <c r="O433" s="22">
        <f>IF(OR($I433="",$G433=""),"",$I433*$G433)</f>
        <v/>
      </c>
      <c r="P433" s="22">
        <f>IF(OR($H433="",$G433=""),"",$H433*$G433)</f>
        <v/>
      </c>
    </row>
    <row r="434">
      <c r="A434" s="15" t="n"/>
      <c r="B434" s="15" t="n"/>
      <c r="C434" s="15" t="n"/>
      <c r="D434" s="16" t="n"/>
      <c r="E434" s="19" t="n"/>
      <c r="F434" s="19" t="n"/>
      <c r="G434" s="15" t="n"/>
      <c r="H434" s="20">
        <f>IF($F434="","",IF(Configuración!$C$3="Responsable inscripto",$F434/(1+IF($D434="",Configuración!$C$4,$D434)),$F434))</f>
        <v/>
      </c>
      <c r="I434" s="20">
        <f>IF(OR($E434="",$H434=""),"",$H434-$E434)</f>
        <v/>
      </c>
      <c r="J434" s="17">
        <f>IF(OR($I434="",N($H434)=0),"",$I434/$H434)</f>
        <v/>
      </c>
      <c r="K434" s="17">
        <f>IF(OR($I434="",N($E434)=0),"",$I434/$E434)</f>
        <v/>
      </c>
      <c r="L434" s="17">
        <f>IF($C434="","",IFERROR(INDEX(Rubros!$B$2:$B$31,MATCH($C434,Rubros!$A$2:$A$31,0)),""))</f>
        <v/>
      </c>
      <c r="M434" s="21">
        <f>IF($J434="","",IF($J434&lt;0,"Pierde plata",IF($L434="","Sin objetivo",IF($J434&gt;=$L434,"OK","Bajo objetivo"))))</f>
        <v/>
      </c>
      <c r="N434" s="20">
        <f>IF(OR($E434="",$L434="",N($L434)&gt;=1),"",ROUNDUP($E434/(1-$L434)*IF(Configuración!$C$3="Responsable inscripto",1+IF($D434="",Configuración!$C$4,$D434),1),0))</f>
        <v/>
      </c>
      <c r="O434" s="22">
        <f>IF(OR($I434="",$G434=""),"",$I434*$G434)</f>
        <v/>
      </c>
      <c r="P434" s="22">
        <f>IF(OR($H434="",$G434=""),"",$H434*$G434)</f>
        <v/>
      </c>
    </row>
    <row r="435">
      <c r="A435" s="15" t="n"/>
      <c r="B435" s="15" t="n"/>
      <c r="C435" s="15" t="n"/>
      <c r="D435" s="16" t="n"/>
      <c r="E435" s="19" t="n"/>
      <c r="F435" s="19" t="n"/>
      <c r="G435" s="15" t="n"/>
      <c r="H435" s="20">
        <f>IF($F435="","",IF(Configuración!$C$3="Responsable inscripto",$F435/(1+IF($D435="",Configuración!$C$4,$D435)),$F435))</f>
        <v/>
      </c>
      <c r="I435" s="20">
        <f>IF(OR($E435="",$H435=""),"",$H435-$E435)</f>
        <v/>
      </c>
      <c r="J435" s="17">
        <f>IF(OR($I435="",N($H435)=0),"",$I435/$H435)</f>
        <v/>
      </c>
      <c r="K435" s="17">
        <f>IF(OR($I435="",N($E435)=0),"",$I435/$E435)</f>
        <v/>
      </c>
      <c r="L435" s="17">
        <f>IF($C435="","",IFERROR(INDEX(Rubros!$B$2:$B$31,MATCH($C435,Rubros!$A$2:$A$31,0)),""))</f>
        <v/>
      </c>
      <c r="M435" s="21">
        <f>IF($J435="","",IF($J435&lt;0,"Pierde plata",IF($L435="","Sin objetivo",IF($J435&gt;=$L435,"OK","Bajo objetivo"))))</f>
        <v/>
      </c>
      <c r="N435" s="20">
        <f>IF(OR($E435="",$L435="",N($L435)&gt;=1),"",ROUNDUP($E435/(1-$L435)*IF(Configuración!$C$3="Responsable inscripto",1+IF($D435="",Configuración!$C$4,$D435),1),0))</f>
        <v/>
      </c>
      <c r="O435" s="22">
        <f>IF(OR($I435="",$G435=""),"",$I435*$G435)</f>
        <v/>
      </c>
      <c r="P435" s="22">
        <f>IF(OR($H435="",$G435=""),"",$H435*$G435)</f>
        <v/>
      </c>
    </row>
    <row r="436">
      <c r="A436" s="15" t="n"/>
      <c r="B436" s="15" t="n"/>
      <c r="C436" s="15" t="n"/>
      <c r="D436" s="16" t="n"/>
      <c r="E436" s="19" t="n"/>
      <c r="F436" s="19" t="n"/>
      <c r="G436" s="15" t="n"/>
      <c r="H436" s="20">
        <f>IF($F436="","",IF(Configuración!$C$3="Responsable inscripto",$F436/(1+IF($D436="",Configuración!$C$4,$D436)),$F436))</f>
        <v/>
      </c>
      <c r="I436" s="20">
        <f>IF(OR($E436="",$H436=""),"",$H436-$E436)</f>
        <v/>
      </c>
      <c r="J436" s="17">
        <f>IF(OR($I436="",N($H436)=0),"",$I436/$H436)</f>
        <v/>
      </c>
      <c r="K436" s="17">
        <f>IF(OR($I436="",N($E436)=0),"",$I436/$E436)</f>
        <v/>
      </c>
      <c r="L436" s="17">
        <f>IF($C436="","",IFERROR(INDEX(Rubros!$B$2:$B$31,MATCH($C436,Rubros!$A$2:$A$31,0)),""))</f>
        <v/>
      </c>
      <c r="M436" s="21">
        <f>IF($J436="","",IF($J436&lt;0,"Pierde plata",IF($L436="","Sin objetivo",IF($J436&gt;=$L436,"OK","Bajo objetivo"))))</f>
        <v/>
      </c>
      <c r="N436" s="20">
        <f>IF(OR($E436="",$L436="",N($L436)&gt;=1),"",ROUNDUP($E436/(1-$L436)*IF(Configuración!$C$3="Responsable inscripto",1+IF($D436="",Configuración!$C$4,$D436),1),0))</f>
        <v/>
      </c>
      <c r="O436" s="22">
        <f>IF(OR($I436="",$G436=""),"",$I436*$G436)</f>
        <v/>
      </c>
      <c r="P436" s="22">
        <f>IF(OR($H436="",$G436=""),"",$H436*$G436)</f>
        <v/>
      </c>
    </row>
    <row r="437">
      <c r="A437" s="15" t="n"/>
      <c r="B437" s="15" t="n"/>
      <c r="C437" s="15" t="n"/>
      <c r="D437" s="16" t="n"/>
      <c r="E437" s="19" t="n"/>
      <c r="F437" s="19" t="n"/>
      <c r="G437" s="15" t="n"/>
      <c r="H437" s="20">
        <f>IF($F437="","",IF(Configuración!$C$3="Responsable inscripto",$F437/(1+IF($D437="",Configuración!$C$4,$D437)),$F437))</f>
        <v/>
      </c>
      <c r="I437" s="20">
        <f>IF(OR($E437="",$H437=""),"",$H437-$E437)</f>
        <v/>
      </c>
      <c r="J437" s="17">
        <f>IF(OR($I437="",N($H437)=0),"",$I437/$H437)</f>
        <v/>
      </c>
      <c r="K437" s="17">
        <f>IF(OR($I437="",N($E437)=0),"",$I437/$E437)</f>
        <v/>
      </c>
      <c r="L437" s="17">
        <f>IF($C437="","",IFERROR(INDEX(Rubros!$B$2:$B$31,MATCH($C437,Rubros!$A$2:$A$31,0)),""))</f>
        <v/>
      </c>
      <c r="M437" s="21">
        <f>IF($J437="","",IF($J437&lt;0,"Pierde plata",IF($L437="","Sin objetivo",IF($J437&gt;=$L437,"OK","Bajo objetivo"))))</f>
        <v/>
      </c>
      <c r="N437" s="20">
        <f>IF(OR($E437="",$L437="",N($L437)&gt;=1),"",ROUNDUP($E437/(1-$L437)*IF(Configuración!$C$3="Responsable inscripto",1+IF($D437="",Configuración!$C$4,$D437),1),0))</f>
        <v/>
      </c>
      <c r="O437" s="22">
        <f>IF(OR($I437="",$G437=""),"",$I437*$G437)</f>
        <v/>
      </c>
      <c r="P437" s="22">
        <f>IF(OR($H437="",$G437=""),"",$H437*$G437)</f>
        <v/>
      </c>
    </row>
    <row r="438">
      <c r="A438" s="15" t="n"/>
      <c r="B438" s="15" t="n"/>
      <c r="C438" s="15" t="n"/>
      <c r="D438" s="16" t="n"/>
      <c r="E438" s="19" t="n"/>
      <c r="F438" s="19" t="n"/>
      <c r="G438" s="15" t="n"/>
      <c r="H438" s="20">
        <f>IF($F438="","",IF(Configuración!$C$3="Responsable inscripto",$F438/(1+IF($D438="",Configuración!$C$4,$D438)),$F438))</f>
        <v/>
      </c>
      <c r="I438" s="20">
        <f>IF(OR($E438="",$H438=""),"",$H438-$E438)</f>
        <v/>
      </c>
      <c r="J438" s="17">
        <f>IF(OR($I438="",N($H438)=0),"",$I438/$H438)</f>
        <v/>
      </c>
      <c r="K438" s="17">
        <f>IF(OR($I438="",N($E438)=0),"",$I438/$E438)</f>
        <v/>
      </c>
      <c r="L438" s="17">
        <f>IF($C438="","",IFERROR(INDEX(Rubros!$B$2:$B$31,MATCH($C438,Rubros!$A$2:$A$31,0)),""))</f>
        <v/>
      </c>
      <c r="M438" s="21">
        <f>IF($J438="","",IF($J438&lt;0,"Pierde plata",IF($L438="","Sin objetivo",IF($J438&gt;=$L438,"OK","Bajo objetivo"))))</f>
        <v/>
      </c>
      <c r="N438" s="20">
        <f>IF(OR($E438="",$L438="",N($L438)&gt;=1),"",ROUNDUP($E438/(1-$L438)*IF(Configuración!$C$3="Responsable inscripto",1+IF($D438="",Configuración!$C$4,$D438),1),0))</f>
        <v/>
      </c>
      <c r="O438" s="22">
        <f>IF(OR($I438="",$G438=""),"",$I438*$G438)</f>
        <v/>
      </c>
      <c r="P438" s="22">
        <f>IF(OR($H438="",$G438=""),"",$H438*$G438)</f>
        <v/>
      </c>
    </row>
    <row r="439">
      <c r="A439" s="15" t="n"/>
      <c r="B439" s="15" t="n"/>
      <c r="C439" s="15" t="n"/>
      <c r="D439" s="16" t="n"/>
      <c r="E439" s="19" t="n"/>
      <c r="F439" s="19" t="n"/>
      <c r="G439" s="15" t="n"/>
      <c r="H439" s="20">
        <f>IF($F439="","",IF(Configuración!$C$3="Responsable inscripto",$F439/(1+IF($D439="",Configuración!$C$4,$D439)),$F439))</f>
        <v/>
      </c>
      <c r="I439" s="20">
        <f>IF(OR($E439="",$H439=""),"",$H439-$E439)</f>
        <v/>
      </c>
      <c r="J439" s="17">
        <f>IF(OR($I439="",N($H439)=0),"",$I439/$H439)</f>
        <v/>
      </c>
      <c r="K439" s="17">
        <f>IF(OR($I439="",N($E439)=0),"",$I439/$E439)</f>
        <v/>
      </c>
      <c r="L439" s="17">
        <f>IF($C439="","",IFERROR(INDEX(Rubros!$B$2:$B$31,MATCH($C439,Rubros!$A$2:$A$31,0)),""))</f>
        <v/>
      </c>
      <c r="M439" s="21">
        <f>IF($J439="","",IF($J439&lt;0,"Pierde plata",IF($L439="","Sin objetivo",IF($J439&gt;=$L439,"OK","Bajo objetivo"))))</f>
        <v/>
      </c>
      <c r="N439" s="20">
        <f>IF(OR($E439="",$L439="",N($L439)&gt;=1),"",ROUNDUP($E439/(1-$L439)*IF(Configuración!$C$3="Responsable inscripto",1+IF($D439="",Configuración!$C$4,$D439),1),0))</f>
        <v/>
      </c>
      <c r="O439" s="22">
        <f>IF(OR($I439="",$G439=""),"",$I439*$G439)</f>
        <v/>
      </c>
      <c r="P439" s="22">
        <f>IF(OR($H439="",$G439=""),"",$H439*$G439)</f>
        <v/>
      </c>
    </row>
    <row r="440">
      <c r="A440" s="15" t="n"/>
      <c r="B440" s="15" t="n"/>
      <c r="C440" s="15" t="n"/>
      <c r="D440" s="16" t="n"/>
      <c r="E440" s="19" t="n"/>
      <c r="F440" s="19" t="n"/>
      <c r="G440" s="15" t="n"/>
      <c r="H440" s="20">
        <f>IF($F440="","",IF(Configuración!$C$3="Responsable inscripto",$F440/(1+IF($D440="",Configuración!$C$4,$D440)),$F440))</f>
        <v/>
      </c>
      <c r="I440" s="20">
        <f>IF(OR($E440="",$H440=""),"",$H440-$E440)</f>
        <v/>
      </c>
      <c r="J440" s="17">
        <f>IF(OR($I440="",N($H440)=0),"",$I440/$H440)</f>
        <v/>
      </c>
      <c r="K440" s="17">
        <f>IF(OR($I440="",N($E440)=0),"",$I440/$E440)</f>
        <v/>
      </c>
      <c r="L440" s="17">
        <f>IF($C440="","",IFERROR(INDEX(Rubros!$B$2:$B$31,MATCH($C440,Rubros!$A$2:$A$31,0)),""))</f>
        <v/>
      </c>
      <c r="M440" s="21">
        <f>IF($J440="","",IF($J440&lt;0,"Pierde plata",IF($L440="","Sin objetivo",IF($J440&gt;=$L440,"OK","Bajo objetivo"))))</f>
        <v/>
      </c>
      <c r="N440" s="20">
        <f>IF(OR($E440="",$L440="",N($L440)&gt;=1),"",ROUNDUP($E440/(1-$L440)*IF(Configuración!$C$3="Responsable inscripto",1+IF($D440="",Configuración!$C$4,$D440),1),0))</f>
        <v/>
      </c>
      <c r="O440" s="22">
        <f>IF(OR($I440="",$G440=""),"",$I440*$G440)</f>
        <v/>
      </c>
      <c r="P440" s="22">
        <f>IF(OR($H440="",$G440=""),"",$H440*$G440)</f>
        <v/>
      </c>
    </row>
    <row r="441">
      <c r="A441" s="15" t="n"/>
      <c r="B441" s="15" t="n"/>
      <c r="C441" s="15" t="n"/>
      <c r="D441" s="16" t="n"/>
      <c r="E441" s="19" t="n"/>
      <c r="F441" s="19" t="n"/>
      <c r="G441" s="15" t="n"/>
      <c r="H441" s="20">
        <f>IF($F441="","",IF(Configuración!$C$3="Responsable inscripto",$F441/(1+IF($D441="",Configuración!$C$4,$D441)),$F441))</f>
        <v/>
      </c>
      <c r="I441" s="20">
        <f>IF(OR($E441="",$H441=""),"",$H441-$E441)</f>
        <v/>
      </c>
      <c r="J441" s="17">
        <f>IF(OR($I441="",N($H441)=0),"",$I441/$H441)</f>
        <v/>
      </c>
      <c r="K441" s="17">
        <f>IF(OR($I441="",N($E441)=0),"",$I441/$E441)</f>
        <v/>
      </c>
      <c r="L441" s="17">
        <f>IF($C441="","",IFERROR(INDEX(Rubros!$B$2:$B$31,MATCH($C441,Rubros!$A$2:$A$31,0)),""))</f>
        <v/>
      </c>
      <c r="M441" s="21">
        <f>IF($J441="","",IF($J441&lt;0,"Pierde plata",IF($L441="","Sin objetivo",IF($J441&gt;=$L441,"OK","Bajo objetivo"))))</f>
        <v/>
      </c>
      <c r="N441" s="20">
        <f>IF(OR($E441="",$L441="",N($L441)&gt;=1),"",ROUNDUP($E441/(1-$L441)*IF(Configuración!$C$3="Responsable inscripto",1+IF($D441="",Configuración!$C$4,$D441),1),0))</f>
        <v/>
      </c>
      <c r="O441" s="22">
        <f>IF(OR($I441="",$G441=""),"",$I441*$G441)</f>
        <v/>
      </c>
      <c r="P441" s="22">
        <f>IF(OR($H441="",$G441=""),"",$H441*$G441)</f>
        <v/>
      </c>
    </row>
    <row r="442">
      <c r="A442" s="15" t="n"/>
      <c r="B442" s="15" t="n"/>
      <c r="C442" s="15" t="n"/>
      <c r="D442" s="16" t="n"/>
      <c r="E442" s="19" t="n"/>
      <c r="F442" s="19" t="n"/>
      <c r="G442" s="15" t="n"/>
      <c r="H442" s="20">
        <f>IF($F442="","",IF(Configuración!$C$3="Responsable inscripto",$F442/(1+IF($D442="",Configuración!$C$4,$D442)),$F442))</f>
        <v/>
      </c>
      <c r="I442" s="20">
        <f>IF(OR($E442="",$H442=""),"",$H442-$E442)</f>
        <v/>
      </c>
      <c r="J442" s="17">
        <f>IF(OR($I442="",N($H442)=0),"",$I442/$H442)</f>
        <v/>
      </c>
      <c r="K442" s="17">
        <f>IF(OR($I442="",N($E442)=0),"",$I442/$E442)</f>
        <v/>
      </c>
      <c r="L442" s="17">
        <f>IF($C442="","",IFERROR(INDEX(Rubros!$B$2:$B$31,MATCH($C442,Rubros!$A$2:$A$31,0)),""))</f>
        <v/>
      </c>
      <c r="M442" s="21">
        <f>IF($J442="","",IF($J442&lt;0,"Pierde plata",IF($L442="","Sin objetivo",IF($J442&gt;=$L442,"OK","Bajo objetivo"))))</f>
        <v/>
      </c>
      <c r="N442" s="20">
        <f>IF(OR($E442="",$L442="",N($L442)&gt;=1),"",ROUNDUP($E442/(1-$L442)*IF(Configuración!$C$3="Responsable inscripto",1+IF($D442="",Configuración!$C$4,$D442),1),0))</f>
        <v/>
      </c>
      <c r="O442" s="22">
        <f>IF(OR($I442="",$G442=""),"",$I442*$G442)</f>
        <v/>
      </c>
      <c r="P442" s="22">
        <f>IF(OR($H442="",$G442=""),"",$H442*$G442)</f>
        <v/>
      </c>
    </row>
    <row r="443">
      <c r="A443" s="15" t="n"/>
      <c r="B443" s="15" t="n"/>
      <c r="C443" s="15" t="n"/>
      <c r="D443" s="16" t="n"/>
      <c r="E443" s="19" t="n"/>
      <c r="F443" s="19" t="n"/>
      <c r="G443" s="15" t="n"/>
      <c r="H443" s="20">
        <f>IF($F443="","",IF(Configuración!$C$3="Responsable inscripto",$F443/(1+IF($D443="",Configuración!$C$4,$D443)),$F443))</f>
        <v/>
      </c>
      <c r="I443" s="20">
        <f>IF(OR($E443="",$H443=""),"",$H443-$E443)</f>
        <v/>
      </c>
      <c r="J443" s="17">
        <f>IF(OR($I443="",N($H443)=0),"",$I443/$H443)</f>
        <v/>
      </c>
      <c r="K443" s="17">
        <f>IF(OR($I443="",N($E443)=0),"",$I443/$E443)</f>
        <v/>
      </c>
      <c r="L443" s="17">
        <f>IF($C443="","",IFERROR(INDEX(Rubros!$B$2:$B$31,MATCH($C443,Rubros!$A$2:$A$31,0)),""))</f>
        <v/>
      </c>
      <c r="M443" s="21">
        <f>IF($J443="","",IF($J443&lt;0,"Pierde plata",IF($L443="","Sin objetivo",IF($J443&gt;=$L443,"OK","Bajo objetivo"))))</f>
        <v/>
      </c>
      <c r="N443" s="20">
        <f>IF(OR($E443="",$L443="",N($L443)&gt;=1),"",ROUNDUP($E443/(1-$L443)*IF(Configuración!$C$3="Responsable inscripto",1+IF($D443="",Configuración!$C$4,$D443),1),0))</f>
        <v/>
      </c>
      <c r="O443" s="22">
        <f>IF(OR($I443="",$G443=""),"",$I443*$G443)</f>
        <v/>
      </c>
      <c r="P443" s="22">
        <f>IF(OR($H443="",$G443=""),"",$H443*$G443)</f>
        <v/>
      </c>
    </row>
    <row r="444">
      <c r="A444" s="15" t="n"/>
      <c r="B444" s="15" t="n"/>
      <c r="C444" s="15" t="n"/>
      <c r="D444" s="16" t="n"/>
      <c r="E444" s="19" t="n"/>
      <c r="F444" s="19" t="n"/>
      <c r="G444" s="15" t="n"/>
      <c r="H444" s="20">
        <f>IF($F444="","",IF(Configuración!$C$3="Responsable inscripto",$F444/(1+IF($D444="",Configuración!$C$4,$D444)),$F444))</f>
        <v/>
      </c>
      <c r="I444" s="20">
        <f>IF(OR($E444="",$H444=""),"",$H444-$E444)</f>
        <v/>
      </c>
      <c r="J444" s="17">
        <f>IF(OR($I444="",N($H444)=0),"",$I444/$H444)</f>
        <v/>
      </c>
      <c r="K444" s="17">
        <f>IF(OR($I444="",N($E444)=0),"",$I444/$E444)</f>
        <v/>
      </c>
      <c r="L444" s="17">
        <f>IF($C444="","",IFERROR(INDEX(Rubros!$B$2:$B$31,MATCH($C444,Rubros!$A$2:$A$31,0)),""))</f>
        <v/>
      </c>
      <c r="M444" s="21">
        <f>IF($J444="","",IF($J444&lt;0,"Pierde plata",IF($L444="","Sin objetivo",IF($J444&gt;=$L444,"OK","Bajo objetivo"))))</f>
        <v/>
      </c>
      <c r="N444" s="20">
        <f>IF(OR($E444="",$L444="",N($L444)&gt;=1),"",ROUNDUP($E444/(1-$L444)*IF(Configuración!$C$3="Responsable inscripto",1+IF($D444="",Configuración!$C$4,$D444),1),0))</f>
        <v/>
      </c>
      <c r="O444" s="22">
        <f>IF(OR($I444="",$G444=""),"",$I444*$G444)</f>
        <v/>
      </c>
      <c r="P444" s="22">
        <f>IF(OR($H444="",$G444=""),"",$H444*$G444)</f>
        <v/>
      </c>
    </row>
    <row r="445">
      <c r="A445" s="15" t="n"/>
      <c r="B445" s="15" t="n"/>
      <c r="C445" s="15" t="n"/>
      <c r="D445" s="16" t="n"/>
      <c r="E445" s="19" t="n"/>
      <c r="F445" s="19" t="n"/>
      <c r="G445" s="15" t="n"/>
      <c r="H445" s="20">
        <f>IF($F445="","",IF(Configuración!$C$3="Responsable inscripto",$F445/(1+IF($D445="",Configuración!$C$4,$D445)),$F445))</f>
        <v/>
      </c>
      <c r="I445" s="20">
        <f>IF(OR($E445="",$H445=""),"",$H445-$E445)</f>
        <v/>
      </c>
      <c r="J445" s="17">
        <f>IF(OR($I445="",N($H445)=0),"",$I445/$H445)</f>
        <v/>
      </c>
      <c r="K445" s="17">
        <f>IF(OR($I445="",N($E445)=0),"",$I445/$E445)</f>
        <v/>
      </c>
      <c r="L445" s="17">
        <f>IF($C445="","",IFERROR(INDEX(Rubros!$B$2:$B$31,MATCH($C445,Rubros!$A$2:$A$31,0)),""))</f>
        <v/>
      </c>
      <c r="M445" s="21">
        <f>IF($J445="","",IF($J445&lt;0,"Pierde plata",IF($L445="","Sin objetivo",IF($J445&gt;=$L445,"OK","Bajo objetivo"))))</f>
        <v/>
      </c>
      <c r="N445" s="20">
        <f>IF(OR($E445="",$L445="",N($L445)&gt;=1),"",ROUNDUP($E445/(1-$L445)*IF(Configuración!$C$3="Responsable inscripto",1+IF($D445="",Configuración!$C$4,$D445),1),0))</f>
        <v/>
      </c>
      <c r="O445" s="22">
        <f>IF(OR($I445="",$G445=""),"",$I445*$G445)</f>
        <v/>
      </c>
      <c r="P445" s="22">
        <f>IF(OR($H445="",$G445=""),"",$H445*$G445)</f>
        <v/>
      </c>
    </row>
    <row r="446">
      <c r="A446" s="15" t="n"/>
      <c r="B446" s="15" t="n"/>
      <c r="C446" s="15" t="n"/>
      <c r="D446" s="16" t="n"/>
      <c r="E446" s="19" t="n"/>
      <c r="F446" s="19" t="n"/>
      <c r="G446" s="15" t="n"/>
      <c r="H446" s="20">
        <f>IF($F446="","",IF(Configuración!$C$3="Responsable inscripto",$F446/(1+IF($D446="",Configuración!$C$4,$D446)),$F446))</f>
        <v/>
      </c>
      <c r="I446" s="20">
        <f>IF(OR($E446="",$H446=""),"",$H446-$E446)</f>
        <v/>
      </c>
      <c r="J446" s="17">
        <f>IF(OR($I446="",N($H446)=0),"",$I446/$H446)</f>
        <v/>
      </c>
      <c r="K446" s="17">
        <f>IF(OR($I446="",N($E446)=0),"",$I446/$E446)</f>
        <v/>
      </c>
      <c r="L446" s="17">
        <f>IF($C446="","",IFERROR(INDEX(Rubros!$B$2:$B$31,MATCH($C446,Rubros!$A$2:$A$31,0)),""))</f>
        <v/>
      </c>
      <c r="M446" s="21">
        <f>IF($J446="","",IF($J446&lt;0,"Pierde plata",IF($L446="","Sin objetivo",IF($J446&gt;=$L446,"OK","Bajo objetivo"))))</f>
        <v/>
      </c>
      <c r="N446" s="20">
        <f>IF(OR($E446="",$L446="",N($L446)&gt;=1),"",ROUNDUP($E446/(1-$L446)*IF(Configuración!$C$3="Responsable inscripto",1+IF($D446="",Configuración!$C$4,$D446),1),0))</f>
        <v/>
      </c>
      <c r="O446" s="22">
        <f>IF(OR($I446="",$G446=""),"",$I446*$G446)</f>
        <v/>
      </c>
      <c r="P446" s="22">
        <f>IF(OR($H446="",$G446=""),"",$H446*$G446)</f>
        <v/>
      </c>
    </row>
    <row r="447">
      <c r="A447" s="15" t="n"/>
      <c r="B447" s="15" t="n"/>
      <c r="C447" s="15" t="n"/>
      <c r="D447" s="16" t="n"/>
      <c r="E447" s="19" t="n"/>
      <c r="F447" s="19" t="n"/>
      <c r="G447" s="15" t="n"/>
      <c r="H447" s="20">
        <f>IF($F447="","",IF(Configuración!$C$3="Responsable inscripto",$F447/(1+IF($D447="",Configuración!$C$4,$D447)),$F447))</f>
        <v/>
      </c>
      <c r="I447" s="20">
        <f>IF(OR($E447="",$H447=""),"",$H447-$E447)</f>
        <v/>
      </c>
      <c r="J447" s="17">
        <f>IF(OR($I447="",N($H447)=0),"",$I447/$H447)</f>
        <v/>
      </c>
      <c r="K447" s="17">
        <f>IF(OR($I447="",N($E447)=0),"",$I447/$E447)</f>
        <v/>
      </c>
      <c r="L447" s="17">
        <f>IF($C447="","",IFERROR(INDEX(Rubros!$B$2:$B$31,MATCH($C447,Rubros!$A$2:$A$31,0)),""))</f>
        <v/>
      </c>
      <c r="M447" s="21">
        <f>IF($J447="","",IF($J447&lt;0,"Pierde plata",IF($L447="","Sin objetivo",IF($J447&gt;=$L447,"OK","Bajo objetivo"))))</f>
        <v/>
      </c>
      <c r="N447" s="20">
        <f>IF(OR($E447="",$L447="",N($L447)&gt;=1),"",ROUNDUP($E447/(1-$L447)*IF(Configuración!$C$3="Responsable inscripto",1+IF($D447="",Configuración!$C$4,$D447),1),0))</f>
        <v/>
      </c>
      <c r="O447" s="22">
        <f>IF(OR($I447="",$G447=""),"",$I447*$G447)</f>
        <v/>
      </c>
      <c r="P447" s="22">
        <f>IF(OR($H447="",$G447=""),"",$H447*$G447)</f>
        <v/>
      </c>
    </row>
    <row r="448">
      <c r="A448" s="15" t="n"/>
      <c r="B448" s="15" t="n"/>
      <c r="C448" s="15" t="n"/>
      <c r="D448" s="16" t="n"/>
      <c r="E448" s="19" t="n"/>
      <c r="F448" s="19" t="n"/>
      <c r="G448" s="15" t="n"/>
      <c r="H448" s="20">
        <f>IF($F448="","",IF(Configuración!$C$3="Responsable inscripto",$F448/(1+IF($D448="",Configuración!$C$4,$D448)),$F448))</f>
        <v/>
      </c>
      <c r="I448" s="20">
        <f>IF(OR($E448="",$H448=""),"",$H448-$E448)</f>
        <v/>
      </c>
      <c r="J448" s="17">
        <f>IF(OR($I448="",N($H448)=0),"",$I448/$H448)</f>
        <v/>
      </c>
      <c r="K448" s="17">
        <f>IF(OR($I448="",N($E448)=0),"",$I448/$E448)</f>
        <v/>
      </c>
      <c r="L448" s="17">
        <f>IF($C448="","",IFERROR(INDEX(Rubros!$B$2:$B$31,MATCH($C448,Rubros!$A$2:$A$31,0)),""))</f>
        <v/>
      </c>
      <c r="M448" s="21">
        <f>IF($J448="","",IF($J448&lt;0,"Pierde plata",IF($L448="","Sin objetivo",IF($J448&gt;=$L448,"OK","Bajo objetivo"))))</f>
        <v/>
      </c>
      <c r="N448" s="20">
        <f>IF(OR($E448="",$L448="",N($L448)&gt;=1),"",ROUNDUP($E448/(1-$L448)*IF(Configuración!$C$3="Responsable inscripto",1+IF($D448="",Configuración!$C$4,$D448),1),0))</f>
        <v/>
      </c>
      <c r="O448" s="22">
        <f>IF(OR($I448="",$G448=""),"",$I448*$G448)</f>
        <v/>
      </c>
      <c r="P448" s="22">
        <f>IF(OR($H448="",$G448=""),"",$H448*$G448)</f>
        <v/>
      </c>
    </row>
    <row r="449">
      <c r="A449" s="15" t="n"/>
      <c r="B449" s="15" t="n"/>
      <c r="C449" s="15" t="n"/>
      <c r="D449" s="16" t="n"/>
      <c r="E449" s="19" t="n"/>
      <c r="F449" s="19" t="n"/>
      <c r="G449" s="15" t="n"/>
      <c r="H449" s="20">
        <f>IF($F449="","",IF(Configuración!$C$3="Responsable inscripto",$F449/(1+IF($D449="",Configuración!$C$4,$D449)),$F449))</f>
        <v/>
      </c>
      <c r="I449" s="20">
        <f>IF(OR($E449="",$H449=""),"",$H449-$E449)</f>
        <v/>
      </c>
      <c r="J449" s="17">
        <f>IF(OR($I449="",N($H449)=0),"",$I449/$H449)</f>
        <v/>
      </c>
      <c r="K449" s="17">
        <f>IF(OR($I449="",N($E449)=0),"",$I449/$E449)</f>
        <v/>
      </c>
      <c r="L449" s="17">
        <f>IF($C449="","",IFERROR(INDEX(Rubros!$B$2:$B$31,MATCH($C449,Rubros!$A$2:$A$31,0)),""))</f>
        <v/>
      </c>
      <c r="M449" s="21">
        <f>IF($J449="","",IF($J449&lt;0,"Pierde plata",IF($L449="","Sin objetivo",IF($J449&gt;=$L449,"OK","Bajo objetivo"))))</f>
        <v/>
      </c>
      <c r="N449" s="20">
        <f>IF(OR($E449="",$L449="",N($L449)&gt;=1),"",ROUNDUP($E449/(1-$L449)*IF(Configuración!$C$3="Responsable inscripto",1+IF($D449="",Configuración!$C$4,$D449),1),0))</f>
        <v/>
      </c>
      <c r="O449" s="22">
        <f>IF(OR($I449="",$G449=""),"",$I449*$G449)</f>
        <v/>
      </c>
      <c r="P449" s="22">
        <f>IF(OR($H449="",$G449=""),"",$H449*$G449)</f>
        <v/>
      </c>
    </row>
    <row r="450">
      <c r="A450" s="15" t="n"/>
      <c r="B450" s="15" t="n"/>
      <c r="C450" s="15" t="n"/>
      <c r="D450" s="16" t="n"/>
      <c r="E450" s="19" t="n"/>
      <c r="F450" s="19" t="n"/>
      <c r="G450" s="15" t="n"/>
      <c r="H450" s="20">
        <f>IF($F450="","",IF(Configuración!$C$3="Responsable inscripto",$F450/(1+IF($D450="",Configuración!$C$4,$D450)),$F450))</f>
        <v/>
      </c>
      <c r="I450" s="20">
        <f>IF(OR($E450="",$H450=""),"",$H450-$E450)</f>
        <v/>
      </c>
      <c r="J450" s="17">
        <f>IF(OR($I450="",N($H450)=0),"",$I450/$H450)</f>
        <v/>
      </c>
      <c r="K450" s="17">
        <f>IF(OR($I450="",N($E450)=0),"",$I450/$E450)</f>
        <v/>
      </c>
      <c r="L450" s="17">
        <f>IF($C450="","",IFERROR(INDEX(Rubros!$B$2:$B$31,MATCH($C450,Rubros!$A$2:$A$31,0)),""))</f>
        <v/>
      </c>
      <c r="M450" s="21">
        <f>IF($J450="","",IF($J450&lt;0,"Pierde plata",IF($L450="","Sin objetivo",IF($J450&gt;=$L450,"OK","Bajo objetivo"))))</f>
        <v/>
      </c>
      <c r="N450" s="20">
        <f>IF(OR($E450="",$L450="",N($L450)&gt;=1),"",ROUNDUP($E450/(1-$L450)*IF(Configuración!$C$3="Responsable inscripto",1+IF($D450="",Configuración!$C$4,$D450),1),0))</f>
        <v/>
      </c>
      <c r="O450" s="22">
        <f>IF(OR($I450="",$G450=""),"",$I450*$G450)</f>
        <v/>
      </c>
      <c r="P450" s="22">
        <f>IF(OR($H450="",$G450=""),"",$H450*$G450)</f>
        <v/>
      </c>
    </row>
    <row r="451">
      <c r="A451" s="15" t="n"/>
      <c r="B451" s="15" t="n"/>
      <c r="C451" s="15" t="n"/>
      <c r="D451" s="16" t="n"/>
      <c r="E451" s="19" t="n"/>
      <c r="F451" s="19" t="n"/>
      <c r="G451" s="15" t="n"/>
      <c r="H451" s="20">
        <f>IF($F451="","",IF(Configuración!$C$3="Responsable inscripto",$F451/(1+IF($D451="",Configuración!$C$4,$D451)),$F451))</f>
        <v/>
      </c>
      <c r="I451" s="20">
        <f>IF(OR($E451="",$H451=""),"",$H451-$E451)</f>
        <v/>
      </c>
      <c r="J451" s="17">
        <f>IF(OR($I451="",N($H451)=0),"",$I451/$H451)</f>
        <v/>
      </c>
      <c r="K451" s="17">
        <f>IF(OR($I451="",N($E451)=0),"",$I451/$E451)</f>
        <v/>
      </c>
      <c r="L451" s="17">
        <f>IF($C451="","",IFERROR(INDEX(Rubros!$B$2:$B$31,MATCH($C451,Rubros!$A$2:$A$31,0)),""))</f>
        <v/>
      </c>
      <c r="M451" s="21">
        <f>IF($J451="","",IF($J451&lt;0,"Pierde plata",IF($L451="","Sin objetivo",IF($J451&gt;=$L451,"OK","Bajo objetivo"))))</f>
        <v/>
      </c>
      <c r="N451" s="20">
        <f>IF(OR($E451="",$L451="",N($L451)&gt;=1),"",ROUNDUP($E451/(1-$L451)*IF(Configuración!$C$3="Responsable inscripto",1+IF($D451="",Configuración!$C$4,$D451),1),0))</f>
        <v/>
      </c>
      <c r="O451" s="22">
        <f>IF(OR($I451="",$G451=""),"",$I451*$G451)</f>
        <v/>
      </c>
      <c r="P451" s="22">
        <f>IF(OR($H451="",$G451=""),"",$H451*$G451)</f>
        <v/>
      </c>
    </row>
    <row r="452">
      <c r="A452" s="15" t="n"/>
      <c r="B452" s="15" t="n"/>
      <c r="C452" s="15" t="n"/>
      <c r="D452" s="16" t="n"/>
      <c r="E452" s="19" t="n"/>
      <c r="F452" s="19" t="n"/>
      <c r="G452" s="15" t="n"/>
      <c r="H452" s="20">
        <f>IF($F452="","",IF(Configuración!$C$3="Responsable inscripto",$F452/(1+IF($D452="",Configuración!$C$4,$D452)),$F452))</f>
        <v/>
      </c>
      <c r="I452" s="20">
        <f>IF(OR($E452="",$H452=""),"",$H452-$E452)</f>
        <v/>
      </c>
      <c r="J452" s="17">
        <f>IF(OR($I452="",N($H452)=0),"",$I452/$H452)</f>
        <v/>
      </c>
      <c r="K452" s="17">
        <f>IF(OR($I452="",N($E452)=0),"",$I452/$E452)</f>
        <v/>
      </c>
      <c r="L452" s="17">
        <f>IF($C452="","",IFERROR(INDEX(Rubros!$B$2:$B$31,MATCH($C452,Rubros!$A$2:$A$31,0)),""))</f>
        <v/>
      </c>
      <c r="M452" s="21">
        <f>IF($J452="","",IF($J452&lt;0,"Pierde plata",IF($L452="","Sin objetivo",IF($J452&gt;=$L452,"OK","Bajo objetivo"))))</f>
        <v/>
      </c>
      <c r="N452" s="20">
        <f>IF(OR($E452="",$L452="",N($L452)&gt;=1),"",ROUNDUP($E452/(1-$L452)*IF(Configuración!$C$3="Responsable inscripto",1+IF($D452="",Configuración!$C$4,$D452),1),0))</f>
        <v/>
      </c>
      <c r="O452" s="22">
        <f>IF(OR($I452="",$G452=""),"",$I452*$G452)</f>
        <v/>
      </c>
      <c r="P452" s="22">
        <f>IF(OR($H452="",$G452=""),"",$H452*$G452)</f>
        <v/>
      </c>
    </row>
    <row r="453">
      <c r="A453" s="15" t="n"/>
      <c r="B453" s="15" t="n"/>
      <c r="C453" s="15" t="n"/>
      <c r="D453" s="16" t="n"/>
      <c r="E453" s="19" t="n"/>
      <c r="F453" s="19" t="n"/>
      <c r="G453" s="15" t="n"/>
      <c r="H453" s="20">
        <f>IF($F453="","",IF(Configuración!$C$3="Responsable inscripto",$F453/(1+IF($D453="",Configuración!$C$4,$D453)),$F453))</f>
        <v/>
      </c>
      <c r="I453" s="20">
        <f>IF(OR($E453="",$H453=""),"",$H453-$E453)</f>
        <v/>
      </c>
      <c r="J453" s="17">
        <f>IF(OR($I453="",N($H453)=0),"",$I453/$H453)</f>
        <v/>
      </c>
      <c r="K453" s="17">
        <f>IF(OR($I453="",N($E453)=0),"",$I453/$E453)</f>
        <v/>
      </c>
      <c r="L453" s="17">
        <f>IF($C453="","",IFERROR(INDEX(Rubros!$B$2:$B$31,MATCH($C453,Rubros!$A$2:$A$31,0)),""))</f>
        <v/>
      </c>
      <c r="M453" s="21">
        <f>IF($J453="","",IF($J453&lt;0,"Pierde plata",IF($L453="","Sin objetivo",IF($J453&gt;=$L453,"OK","Bajo objetivo"))))</f>
        <v/>
      </c>
      <c r="N453" s="20">
        <f>IF(OR($E453="",$L453="",N($L453)&gt;=1),"",ROUNDUP($E453/(1-$L453)*IF(Configuración!$C$3="Responsable inscripto",1+IF($D453="",Configuración!$C$4,$D453),1),0))</f>
        <v/>
      </c>
      <c r="O453" s="22">
        <f>IF(OR($I453="",$G453=""),"",$I453*$G453)</f>
        <v/>
      </c>
      <c r="P453" s="22">
        <f>IF(OR($H453="",$G453=""),"",$H453*$G453)</f>
        <v/>
      </c>
    </row>
    <row r="454">
      <c r="A454" s="15" t="n"/>
      <c r="B454" s="15" t="n"/>
      <c r="C454" s="15" t="n"/>
      <c r="D454" s="16" t="n"/>
      <c r="E454" s="19" t="n"/>
      <c r="F454" s="19" t="n"/>
      <c r="G454" s="15" t="n"/>
      <c r="H454" s="20">
        <f>IF($F454="","",IF(Configuración!$C$3="Responsable inscripto",$F454/(1+IF($D454="",Configuración!$C$4,$D454)),$F454))</f>
        <v/>
      </c>
      <c r="I454" s="20">
        <f>IF(OR($E454="",$H454=""),"",$H454-$E454)</f>
        <v/>
      </c>
      <c r="J454" s="17">
        <f>IF(OR($I454="",N($H454)=0),"",$I454/$H454)</f>
        <v/>
      </c>
      <c r="K454" s="17">
        <f>IF(OR($I454="",N($E454)=0),"",$I454/$E454)</f>
        <v/>
      </c>
      <c r="L454" s="17">
        <f>IF($C454="","",IFERROR(INDEX(Rubros!$B$2:$B$31,MATCH($C454,Rubros!$A$2:$A$31,0)),""))</f>
        <v/>
      </c>
      <c r="M454" s="21">
        <f>IF($J454="","",IF($J454&lt;0,"Pierde plata",IF($L454="","Sin objetivo",IF($J454&gt;=$L454,"OK","Bajo objetivo"))))</f>
        <v/>
      </c>
      <c r="N454" s="20">
        <f>IF(OR($E454="",$L454="",N($L454)&gt;=1),"",ROUNDUP($E454/(1-$L454)*IF(Configuración!$C$3="Responsable inscripto",1+IF($D454="",Configuración!$C$4,$D454),1),0))</f>
        <v/>
      </c>
      <c r="O454" s="22">
        <f>IF(OR($I454="",$G454=""),"",$I454*$G454)</f>
        <v/>
      </c>
      <c r="P454" s="22">
        <f>IF(OR($H454="",$G454=""),"",$H454*$G454)</f>
        <v/>
      </c>
    </row>
    <row r="455">
      <c r="A455" s="15" t="n"/>
      <c r="B455" s="15" t="n"/>
      <c r="C455" s="15" t="n"/>
      <c r="D455" s="16" t="n"/>
      <c r="E455" s="19" t="n"/>
      <c r="F455" s="19" t="n"/>
      <c r="G455" s="15" t="n"/>
      <c r="H455" s="20">
        <f>IF($F455="","",IF(Configuración!$C$3="Responsable inscripto",$F455/(1+IF($D455="",Configuración!$C$4,$D455)),$F455))</f>
        <v/>
      </c>
      <c r="I455" s="20">
        <f>IF(OR($E455="",$H455=""),"",$H455-$E455)</f>
        <v/>
      </c>
      <c r="J455" s="17">
        <f>IF(OR($I455="",N($H455)=0),"",$I455/$H455)</f>
        <v/>
      </c>
      <c r="K455" s="17">
        <f>IF(OR($I455="",N($E455)=0),"",$I455/$E455)</f>
        <v/>
      </c>
      <c r="L455" s="17">
        <f>IF($C455="","",IFERROR(INDEX(Rubros!$B$2:$B$31,MATCH($C455,Rubros!$A$2:$A$31,0)),""))</f>
        <v/>
      </c>
      <c r="M455" s="21">
        <f>IF($J455="","",IF($J455&lt;0,"Pierde plata",IF($L455="","Sin objetivo",IF($J455&gt;=$L455,"OK","Bajo objetivo"))))</f>
        <v/>
      </c>
      <c r="N455" s="20">
        <f>IF(OR($E455="",$L455="",N($L455)&gt;=1),"",ROUNDUP($E455/(1-$L455)*IF(Configuración!$C$3="Responsable inscripto",1+IF($D455="",Configuración!$C$4,$D455),1),0))</f>
        <v/>
      </c>
      <c r="O455" s="22">
        <f>IF(OR($I455="",$G455=""),"",$I455*$G455)</f>
        <v/>
      </c>
      <c r="P455" s="22">
        <f>IF(OR($H455="",$G455=""),"",$H455*$G455)</f>
        <v/>
      </c>
    </row>
    <row r="456">
      <c r="A456" s="15" t="n"/>
      <c r="B456" s="15" t="n"/>
      <c r="C456" s="15" t="n"/>
      <c r="D456" s="16" t="n"/>
      <c r="E456" s="19" t="n"/>
      <c r="F456" s="19" t="n"/>
      <c r="G456" s="15" t="n"/>
      <c r="H456" s="20">
        <f>IF($F456="","",IF(Configuración!$C$3="Responsable inscripto",$F456/(1+IF($D456="",Configuración!$C$4,$D456)),$F456))</f>
        <v/>
      </c>
      <c r="I456" s="20">
        <f>IF(OR($E456="",$H456=""),"",$H456-$E456)</f>
        <v/>
      </c>
      <c r="J456" s="17">
        <f>IF(OR($I456="",N($H456)=0),"",$I456/$H456)</f>
        <v/>
      </c>
      <c r="K456" s="17">
        <f>IF(OR($I456="",N($E456)=0),"",$I456/$E456)</f>
        <v/>
      </c>
      <c r="L456" s="17">
        <f>IF($C456="","",IFERROR(INDEX(Rubros!$B$2:$B$31,MATCH($C456,Rubros!$A$2:$A$31,0)),""))</f>
        <v/>
      </c>
      <c r="M456" s="21">
        <f>IF($J456="","",IF($J456&lt;0,"Pierde plata",IF($L456="","Sin objetivo",IF($J456&gt;=$L456,"OK","Bajo objetivo"))))</f>
        <v/>
      </c>
      <c r="N456" s="20">
        <f>IF(OR($E456="",$L456="",N($L456)&gt;=1),"",ROUNDUP($E456/(1-$L456)*IF(Configuración!$C$3="Responsable inscripto",1+IF($D456="",Configuración!$C$4,$D456),1),0))</f>
        <v/>
      </c>
      <c r="O456" s="22">
        <f>IF(OR($I456="",$G456=""),"",$I456*$G456)</f>
        <v/>
      </c>
      <c r="P456" s="22">
        <f>IF(OR($H456="",$G456=""),"",$H456*$G456)</f>
        <v/>
      </c>
    </row>
    <row r="457">
      <c r="A457" s="15" t="n"/>
      <c r="B457" s="15" t="n"/>
      <c r="C457" s="15" t="n"/>
      <c r="D457" s="16" t="n"/>
      <c r="E457" s="19" t="n"/>
      <c r="F457" s="19" t="n"/>
      <c r="G457" s="15" t="n"/>
      <c r="H457" s="20">
        <f>IF($F457="","",IF(Configuración!$C$3="Responsable inscripto",$F457/(1+IF($D457="",Configuración!$C$4,$D457)),$F457))</f>
        <v/>
      </c>
      <c r="I457" s="20">
        <f>IF(OR($E457="",$H457=""),"",$H457-$E457)</f>
        <v/>
      </c>
      <c r="J457" s="17">
        <f>IF(OR($I457="",N($H457)=0),"",$I457/$H457)</f>
        <v/>
      </c>
      <c r="K457" s="17">
        <f>IF(OR($I457="",N($E457)=0),"",$I457/$E457)</f>
        <v/>
      </c>
      <c r="L457" s="17">
        <f>IF($C457="","",IFERROR(INDEX(Rubros!$B$2:$B$31,MATCH($C457,Rubros!$A$2:$A$31,0)),""))</f>
        <v/>
      </c>
      <c r="M457" s="21">
        <f>IF($J457="","",IF($J457&lt;0,"Pierde plata",IF($L457="","Sin objetivo",IF($J457&gt;=$L457,"OK","Bajo objetivo"))))</f>
        <v/>
      </c>
      <c r="N457" s="20">
        <f>IF(OR($E457="",$L457="",N($L457)&gt;=1),"",ROUNDUP($E457/(1-$L457)*IF(Configuración!$C$3="Responsable inscripto",1+IF($D457="",Configuración!$C$4,$D457),1),0))</f>
        <v/>
      </c>
      <c r="O457" s="22">
        <f>IF(OR($I457="",$G457=""),"",$I457*$G457)</f>
        <v/>
      </c>
      <c r="P457" s="22">
        <f>IF(OR($H457="",$G457=""),"",$H457*$G457)</f>
        <v/>
      </c>
    </row>
    <row r="458">
      <c r="A458" s="15" t="n"/>
      <c r="B458" s="15" t="n"/>
      <c r="C458" s="15" t="n"/>
      <c r="D458" s="16" t="n"/>
      <c r="E458" s="19" t="n"/>
      <c r="F458" s="19" t="n"/>
      <c r="G458" s="15" t="n"/>
      <c r="H458" s="20">
        <f>IF($F458="","",IF(Configuración!$C$3="Responsable inscripto",$F458/(1+IF($D458="",Configuración!$C$4,$D458)),$F458))</f>
        <v/>
      </c>
      <c r="I458" s="20">
        <f>IF(OR($E458="",$H458=""),"",$H458-$E458)</f>
        <v/>
      </c>
      <c r="J458" s="17">
        <f>IF(OR($I458="",N($H458)=0),"",$I458/$H458)</f>
        <v/>
      </c>
      <c r="K458" s="17">
        <f>IF(OR($I458="",N($E458)=0),"",$I458/$E458)</f>
        <v/>
      </c>
      <c r="L458" s="17">
        <f>IF($C458="","",IFERROR(INDEX(Rubros!$B$2:$B$31,MATCH($C458,Rubros!$A$2:$A$31,0)),""))</f>
        <v/>
      </c>
      <c r="M458" s="21">
        <f>IF($J458="","",IF($J458&lt;0,"Pierde plata",IF($L458="","Sin objetivo",IF($J458&gt;=$L458,"OK","Bajo objetivo"))))</f>
        <v/>
      </c>
      <c r="N458" s="20">
        <f>IF(OR($E458="",$L458="",N($L458)&gt;=1),"",ROUNDUP($E458/(1-$L458)*IF(Configuración!$C$3="Responsable inscripto",1+IF($D458="",Configuración!$C$4,$D458),1),0))</f>
        <v/>
      </c>
      <c r="O458" s="22">
        <f>IF(OR($I458="",$G458=""),"",$I458*$G458)</f>
        <v/>
      </c>
      <c r="P458" s="22">
        <f>IF(OR($H458="",$G458=""),"",$H458*$G458)</f>
        <v/>
      </c>
    </row>
    <row r="459">
      <c r="A459" s="15" t="n"/>
      <c r="B459" s="15" t="n"/>
      <c r="C459" s="15" t="n"/>
      <c r="D459" s="16" t="n"/>
      <c r="E459" s="19" t="n"/>
      <c r="F459" s="19" t="n"/>
      <c r="G459" s="15" t="n"/>
      <c r="H459" s="20">
        <f>IF($F459="","",IF(Configuración!$C$3="Responsable inscripto",$F459/(1+IF($D459="",Configuración!$C$4,$D459)),$F459))</f>
        <v/>
      </c>
      <c r="I459" s="20">
        <f>IF(OR($E459="",$H459=""),"",$H459-$E459)</f>
        <v/>
      </c>
      <c r="J459" s="17">
        <f>IF(OR($I459="",N($H459)=0),"",$I459/$H459)</f>
        <v/>
      </c>
      <c r="K459" s="17">
        <f>IF(OR($I459="",N($E459)=0),"",$I459/$E459)</f>
        <v/>
      </c>
      <c r="L459" s="17">
        <f>IF($C459="","",IFERROR(INDEX(Rubros!$B$2:$B$31,MATCH($C459,Rubros!$A$2:$A$31,0)),""))</f>
        <v/>
      </c>
      <c r="M459" s="21">
        <f>IF($J459="","",IF($J459&lt;0,"Pierde plata",IF($L459="","Sin objetivo",IF($J459&gt;=$L459,"OK","Bajo objetivo"))))</f>
        <v/>
      </c>
      <c r="N459" s="20">
        <f>IF(OR($E459="",$L459="",N($L459)&gt;=1),"",ROUNDUP($E459/(1-$L459)*IF(Configuración!$C$3="Responsable inscripto",1+IF($D459="",Configuración!$C$4,$D459),1),0))</f>
        <v/>
      </c>
      <c r="O459" s="22">
        <f>IF(OR($I459="",$G459=""),"",$I459*$G459)</f>
        <v/>
      </c>
      <c r="P459" s="22">
        <f>IF(OR($H459="",$G459=""),"",$H459*$G459)</f>
        <v/>
      </c>
    </row>
    <row r="460">
      <c r="A460" s="15" t="n"/>
      <c r="B460" s="15" t="n"/>
      <c r="C460" s="15" t="n"/>
      <c r="D460" s="16" t="n"/>
      <c r="E460" s="19" t="n"/>
      <c r="F460" s="19" t="n"/>
      <c r="G460" s="15" t="n"/>
      <c r="H460" s="20">
        <f>IF($F460="","",IF(Configuración!$C$3="Responsable inscripto",$F460/(1+IF($D460="",Configuración!$C$4,$D460)),$F460))</f>
        <v/>
      </c>
      <c r="I460" s="20">
        <f>IF(OR($E460="",$H460=""),"",$H460-$E460)</f>
        <v/>
      </c>
      <c r="J460" s="17">
        <f>IF(OR($I460="",N($H460)=0),"",$I460/$H460)</f>
        <v/>
      </c>
      <c r="K460" s="17">
        <f>IF(OR($I460="",N($E460)=0),"",$I460/$E460)</f>
        <v/>
      </c>
      <c r="L460" s="17">
        <f>IF($C460="","",IFERROR(INDEX(Rubros!$B$2:$B$31,MATCH($C460,Rubros!$A$2:$A$31,0)),""))</f>
        <v/>
      </c>
      <c r="M460" s="21">
        <f>IF($J460="","",IF($J460&lt;0,"Pierde plata",IF($L460="","Sin objetivo",IF($J460&gt;=$L460,"OK","Bajo objetivo"))))</f>
        <v/>
      </c>
      <c r="N460" s="20">
        <f>IF(OR($E460="",$L460="",N($L460)&gt;=1),"",ROUNDUP($E460/(1-$L460)*IF(Configuración!$C$3="Responsable inscripto",1+IF($D460="",Configuración!$C$4,$D460),1),0))</f>
        <v/>
      </c>
      <c r="O460" s="22">
        <f>IF(OR($I460="",$G460=""),"",$I460*$G460)</f>
        <v/>
      </c>
      <c r="P460" s="22">
        <f>IF(OR($H460="",$G460=""),"",$H460*$G460)</f>
        <v/>
      </c>
    </row>
    <row r="461">
      <c r="A461" s="15" t="n"/>
      <c r="B461" s="15" t="n"/>
      <c r="C461" s="15" t="n"/>
      <c r="D461" s="16" t="n"/>
      <c r="E461" s="19" t="n"/>
      <c r="F461" s="19" t="n"/>
      <c r="G461" s="15" t="n"/>
      <c r="H461" s="20">
        <f>IF($F461="","",IF(Configuración!$C$3="Responsable inscripto",$F461/(1+IF($D461="",Configuración!$C$4,$D461)),$F461))</f>
        <v/>
      </c>
      <c r="I461" s="20">
        <f>IF(OR($E461="",$H461=""),"",$H461-$E461)</f>
        <v/>
      </c>
      <c r="J461" s="17">
        <f>IF(OR($I461="",N($H461)=0),"",$I461/$H461)</f>
        <v/>
      </c>
      <c r="K461" s="17">
        <f>IF(OR($I461="",N($E461)=0),"",$I461/$E461)</f>
        <v/>
      </c>
      <c r="L461" s="17">
        <f>IF($C461="","",IFERROR(INDEX(Rubros!$B$2:$B$31,MATCH($C461,Rubros!$A$2:$A$31,0)),""))</f>
        <v/>
      </c>
      <c r="M461" s="21">
        <f>IF($J461="","",IF($J461&lt;0,"Pierde plata",IF($L461="","Sin objetivo",IF($J461&gt;=$L461,"OK","Bajo objetivo"))))</f>
        <v/>
      </c>
      <c r="N461" s="20">
        <f>IF(OR($E461="",$L461="",N($L461)&gt;=1),"",ROUNDUP($E461/(1-$L461)*IF(Configuración!$C$3="Responsable inscripto",1+IF($D461="",Configuración!$C$4,$D461),1),0))</f>
        <v/>
      </c>
      <c r="O461" s="22">
        <f>IF(OR($I461="",$G461=""),"",$I461*$G461)</f>
        <v/>
      </c>
      <c r="P461" s="22">
        <f>IF(OR($H461="",$G461=""),"",$H461*$G461)</f>
        <v/>
      </c>
    </row>
    <row r="462">
      <c r="A462" s="15" t="n"/>
      <c r="B462" s="15" t="n"/>
      <c r="C462" s="15" t="n"/>
      <c r="D462" s="16" t="n"/>
      <c r="E462" s="19" t="n"/>
      <c r="F462" s="19" t="n"/>
      <c r="G462" s="15" t="n"/>
      <c r="H462" s="20">
        <f>IF($F462="","",IF(Configuración!$C$3="Responsable inscripto",$F462/(1+IF($D462="",Configuración!$C$4,$D462)),$F462))</f>
        <v/>
      </c>
      <c r="I462" s="20">
        <f>IF(OR($E462="",$H462=""),"",$H462-$E462)</f>
        <v/>
      </c>
      <c r="J462" s="17">
        <f>IF(OR($I462="",N($H462)=0),"",$I462/$H462)</f>
        <v/>
      </c>
      <c r="K462" s="17">
        <f>IF(OR($I462="",N($E462)=0),"",$I462/$E462)</f>
        <v/>
      </c>
      <c r="L462" s="17">
        <f>IF($C462="","",IFERROR(INDEX(Rubros!$B$2:$B$31,MATCH($C462,Rubros!$A$2:$A$31,0)),""))</f>
        <v/>
      </c>
      <c r="M462" s="21">
        <f>IF($J462="","",IF($J462&lt;0,"Pierde plata",IF($L462="","Sin objetivo",IF($J462&gt;=$L462,"OK","Bajo objetivo"))))</f>
        <v/>
      </c>
      <c r="N462" s="20">
        <f>IF(OR($E462="",$L462="",N($L462)&gt;=1),"",ROUNDUP($E462/(1-$L462)*IF(Configuración!$C$3="Responsable inscripto",1+IF($D462="",Configuración!$C$4,$D462),1),0))</f>
        <v/>
      </c>
      <c r="O462" s="22">
        <f>IF(OR($I462="",$G462=""),"",$I462*$G462)</f>
        <v/>
      </c>
      <c r="P462" s="22">
        <f>IF(OR($H462="",$G462=""),"",$H462*$G462)</f>
        <v/>
      </c>
    </row>
    <row r="463">
      <c r="A463" s="15" t="n"/>
      <c r="B463" s="15" t="n"/>
      <c r="C463" s="15" t="n"/>
      <c r="D463" s="16" t="n"/>
      <c r="E463" s="19" t="n"/>
      <c r="F463" s="19" t="n"/>
      <c r="G463" s="15" t="n"/>
      <c r="H463" s="20">
        <f>IF($F463="","",IF(Configuración!$C$3="Responsable inscripto",$F463/(1+IF($D463="",Configuración!$C$4,$D463)),$F463))</f>
        <v/>
      </c>
      <c r="I463" s="20">
        <f>IF(OR($E463="",$H463=""),"",$H463-$E463)</f>
        <v/>
      </c>
      <c r="J463" s="17">
        <f>IF(OR($I463="",N($H463)=0),"",$I463/$H463)</f>
        <v/>
      </c>
      <c r="K463" s="17">
        <f>IF(OR($I463="",N($E463)=0),"",$I463/$E463)</f>
        <v/>
      </c>
      <c r="L463" s="17">
        <f>IF($C463="","",IFERROR(INDEX(Rubros!$B$2:$B$31,MATCH($C463,Rubros!$A$2:$A$31,0)),""))</f>
        <v/>
      </c>
      <c r="M463" s="21">
        <f>IF($J463="","",IF($J463&lt;0,"Pierde plata",IF($L463="","Sin objetivo",IF($J463&gt;=$L463,"OK","Bajo objetivo"))))</f>
        <v/>
      </c>
      <c r="N463" s="20">
        <f>IF(OR($E463="",$L463="",N($L463)&gt;=1),"",ROUNDUP($E463/(1-$L463)*IF(Configuración!$C$3="Responsable inscripto",1+IF($D463="",Configuración!$C$4,$D463),1),0))</f>
        <v/>
      </c>
      <c r="O463" s="22">
        <f>IF(OR($I463="",$G463=""),"",$I463*$G463)</f>
        <v/>
      </c>
      <c r="P463" s="22">
        <f>IF(OR($H463="",$G463=""),"",$H463*$G463)</f>
        <v/>
      </c>
    </row>
    <row r="464">
      <c r="A464" s="15" t="n"/>
      <c r="B464" s="15" t="n"/>
      <c r="C464" s="15" t="n"/>
      <c r="D464" s="16" t="n"/>
      <c r="E464" s="19" t="n"/>
      <c r="F464" s="19" t="n"/>
      <c r="G464" s="15" t="n"/>
      <c r="H464" s="20">
        <f>IF($F464="","",IF(Configuración!$C$3="Responsable inscripto",$F464/(1+IF($D464="",Configuración!$C$4,$D464)),$F464))</f>
        <v/>
      </c>
      <c r="I464" s="20">
        <f>IF(OR($E464="",$H464=""),"",$H464-$E464)</f>
        <v/>
      </c>
      <c r="J464" s="17">
        <f>IF(OR($I464="",N($H464)=0),"",$I464/$H464)</f>
        <v/>
      </c>
      <c r="K464" s="17">
        <f>IF(OR($I464="",N($E464)=0),"",$I464/$E464)</f>
        <v/>
      </c>
      <c r="L464" s="17">
        <f>IF($C464="","",IFERROR(INDEX(Rubros!$B$2:$B$31,MATCH($C464,Rubros!$A$2:$A$31,0)),""))</f>
        <v/>
      </c>
      <c r="M464" s="21">
        <f>IF($J464="","",IF($J464&lt;0,"Pierde plata",IF($L464="","Sin objetivo",IF($J464&gt;=$L464,"OK","Bajo objetivo"))))</f>
        <v/>
      </c>
      <c r="N464" s="20">
        <f>IF(OR($E464="",$L464="",N($L464)&gt;=1),"",ROUNDUP($E464/(1-$L464)*IF(Configuración!$C$3="Responsable inscripto",1+IF($D464="",Configuración!$C$4,$D464),1),0))</f>
        <v/>
      </c>
      <c r="O464" s="22">
        <f>IF(OR($I464="",$G464=""),"",$I464*$G464)</f>
        <v/>
      </c>
      <c r="P464" s="22">
        <f>IF(OR($H464="",$G464=""),"",$H464*$G464)</f>
        <v/>
      </c>
    </row>
    <row r="465">
      <c r="A465" s="15" t="n"/>
      <c r="B465" s="15" t="n"/>
      <c r="C465" s="15" t="n"/>
      <c r="D465" s="16" t="n"/>
      <c r="E465" s="19" t="n"/>
      <c r="F465" s="19" t="n"/>
      <c r="G465" s="15" t="n"/>
      <c r="H465" s="20">
        <f>IF($F465="","",IF(Configuración!$C$3="Responsable inscripto",$F465/(1+IF($D465="",Configuración!$C$4,$D465)),$F465))</f>
        <v/>
      </c>
      <c r="I465" s="20">
        <f>IF(OR($E465="",$H465=""),"",$H465-$E465)</f>
        <v/>
      </c>
      <c r="J465" s="17">
        <f>IF(OR($I465="",N($H465)=0),"",$I465/$H465)</f>
        <v/>
      </c>
      <c r="K465" s="17">
        <f>IF(OR($I465="",N($E465)=0),"",$I465/$E465)</f>
        <v/>
      </c>
      <c r="L465" s="17">
        <f>IF($C465="","",IFERROR(INDEX(Rubros!$B$2:$B$31,MATCH($C465,Rubros!$A$2:$A$31,0)),""))</f>
        <v/>
      </c>
      <c r="M465" s="21">
        <f>IF($J465="","",IF($J465&lt;0,"Pierde plata",IF($L465="","Sin objetivo",IF($J465&gt;=$L465,"OK","Bajo objetivo"))))</f>
        <v/>
      </c>
      <c r="N465" s="20">
        <f>IF(OR($E465="",$L465="",N($L465)&gt;=1),"",ROUNDUP($E465/(1-$L465)*IF(Configuración!$C$3="Responsable inscripto",1+IF($D465="",Configuración!$C$4,$D465),1),0))</f>
        <v/>
      </c>
      <c r="O465" s="22">
        <f>IF(OR($I465="",$G465=""),"",$I465*$G465)</f>
        <v/>
      </c>
      <c r="P465" s="22">
        <f>IF(OR($H465="",$G465=""),"",$H465*$G465)</f>
        <v/>
      </c>
    </row>
    <row r="466">
      <c r="A466" s="15" t="n"/>
      <c r="B466" s="15" t="n"/>
      <c r="C466" s="15" t="n"/>
      <c r="D466" s="16" t="n"/>
      <c r="E466" s="19" t="n"/>
      <c r="F466" s="19" t="n"/>
      <c r="G466" s="15" t="n"/>
      <c r="H466" s="20">
        <f>IF($F466="","",IF(Configuración!$C$3="Responsable inscripto",$F466/(1+IF($D466="",Configuración!$C$4,$D466)),$F466))</f>
        <v/>
      </c>
      <c r="I466" s="20">
        <f>IF(OR($E466="",$H466=""),"",$H466-$E466)</f>
        <v/>
      </c>
      <c r="J466" s="17">
        <f>IF(OR($I466="",N($H466)=0),"",$I466/$H466)</f>
        <v/>
      </c>
      <c r="K466" s="17">
        <f>IF(OR($I466="",N($E466)=0),"",$I466/$E466)</f>
        <v/>
      </c>
      <c r="L466" s="17">
        <f>IF($C466="","",IFERROR(INDEX(Rubros!$B$2:$B$31,MATCH($C466,Rubros!$A$2:$A$31,0)),""))</f>
        <v/>
      </c>
      <c r="M466" s="21">
        <f>IF($J466="","",IF($J466&lt;0,"Pierde plata",IF($L466="","Sin objetivo",IF($J466&gt;=$L466,"OK","Bajo objetivo"))))</f>
        <v/>
      </c>
      <c r="N466" s="20">
        <f>IF(OR($E466="",$L466="",N($L466)&gt;=1),"",ROUNDUP($E466/(1-$L466)*IF(Configuración!$C$3="Responsable inscripto",1+IF($D466="",Configuración!$C$4,$D466),1),0))</f>
        <v/>
      </c>
      <c r="O466" s="22">
        <f>IF(OR($I466="",$G466=""),"",$I466*$G466)</f>
        <v/>
      </c>
      <c r="P466" s="22">
        <f>IF(OR($H466="",$G466=""),"",$H466*$G466)</f>
        <v/>
      </c>
    </row>
    <row r="467">
      <c r="A467" s="15" t="n"/>
      <c r="B467" s="15" t="n"/>
      <c r="C467" s="15" t="n"/>
      <c r="D467" s="16" t="n"/>
      <c r="E467" s="19" t="n"/>
      <c r="F467" s="19" t="n"/>
      <c r="G467" s="15" t="n"/>
      <c r="H467" s="20">
        <f>IF($F467="","",IF(Configuración!$C$3="Responsable inscripto",$F467/(1+IF($D467="",Configuración!$C$4,$D467)),$F467))</f>
        <v/>
      </c>
      <c r="I467" s="20">
        <f>IF(OR($E467="",$H467=""),"",$H467-$E467)</f>
        <v/>
      </c>
      <c r="J467" s="17">
        <f>IF(OR($I467="",N($H467)=0),"",$I467/$H467)</f>
        <v/>
      </c>
      <c r="K467" s="17">
        <f>IF(OR($I467="",N($E467)=0),"",$I467/$E467)</f>
        <v/>
      </c>
      <c r="L467" s="17">
        <f>IF($C467="","",IFERROR(INDEX(Rubros!$B$2:$B$31,MATCH($C467,Rubros!$A$2:$A$31,0)),""))</f>
        <v/>
      </c>
      <c r="M467" s="21">
        <f>IF($J467="","",IF($J467&lt;0,"Pierde plata",IF($L467="","Sin objetivo",IF($J467&gt;=$L467,"OK","Bajo objetivo"))))</f>
        <v/>
      </c>
      <c r="N467" s="20">
        <f>IF(OR($E467="",$L467="",N($L467)&gt;=1),"",ROUNDUP($E467/(1-$L467)*IF(Configuración!$C$3="Responsable inscripto",1+IF($D467="",Configuración!$C$4,$D467),1),0))</f>
        <v/>
      </c>
      <c r="O467" s="22">
        <f>IF(OR($I467="",$G467=""),"",$I467*$G467)</f>
        <v/>
      </c>
      <c r="P467" s="22">
        <f>IF(OR($H467="",$G467=""),"",$H467*$G467)</f>
        <v/>
      </c>
    </row>
    <row r="468">
      <c r="A468" s="15" t="n"/>
      <c r="B468" s="15" t="n"/>
      <c r="C468" s="15" t="n"/>
      <c r="D468" s="16" t="n"/>
      <c r="E468" s="19" t="n"/>
      <c r="F468" s="19" t="n"/>
      <c r="G468" s="15" t="n"/>
      <c r="H468" s="20">
        <f>IF($F468="","",IF(Configuración!$C$3="Responsable inscripto",$F468/(1+IF($D468="",Configuración!$C$4,$D468)),$F468))</f>
        <v/>
      </c>
      <c r="I468" s="20">
        <f>IF(OR($E468="",$H468=""),"",$H468-$E468)</f>
        <v/>
      </c>
      <c r="J468" s="17">
        <f>IF(OR($I468="",N($H468)=0),"",$I468/$H468)</f>
        <v/>
      </c>
      <c r="K468" s="17">
        <f>IF(OR($I468="",N($E468)=0),"",$I468/$E468)</f>
        <v/>
      </c>
      <c r="L468" s="17">
        <f>IF($C468="","",IFERROR(INDEX(Rubros!$B$2:$B$31,MATCH($C468,Rubros!$A$2:$A$31,0)),""))</f>
        <v/>
      </c>
      <c r="M468" s="21">
        <f>IF($J468="","",IF($J468&lt;0,"Pierde plata",IF($L468="","Sin objetivo",IF($J468&gt;=$L468,"OK","Bajo objetivo"))))</f>
        <v/>
      </c>
      <c r="N468" s="20">
        <f>IF(OR($E468="",$L468="",N($L468)&gt;=1),"",ROUNDUP($E468/(1-$L468)*IF(Configuración!$C$3="Responsable inscripto",1+IF($D468="",Configuración!$C$4,$D468),1),0))</f>
        <v/>
      </c>
      <c r="O468" s="22">
        <f>IF(OR($I468="",$G468=""),"",$I468*$G468)</f>
        <v/>
      </c>
      <c r="P468" s="22">
        <f>IF(OR($H468="",$G468=""),"",$H468*$G468)</f>
        <v/>
      </c>
    </row>
    <row r="469">
      <c r="A469" s="15" t="n"/>
      <c r="B469" s="15" t="n"/>
      <c r="C469" s="15" t="n"/>
      <c r="D469" s="16" t="n"/>
      <c r="E469" s="19" t="n"/>
      <c r="F469" s="19" t="n"/>
      <c r="G469" s="15" t="n"/>
      <c r="H469" s="20">
        <f>IF($F469="","",IF(Configuración!$C$3="Responsable inscripto",$F469/(1+IF($D469="",Configuración!$C$4,$D469)),$F469))</f>
        <v/>
      </c>
      <c r="I469" s="20">
        <f>IF(OR($E469="",$H469=""),"",$H469-$E469)</f>
        <v/>
      </c>
      <c r="J469" s="17">
        <f>IF(OR($I469="",N($H469)=0),"",$I469/$H469)</f>
        <v/>
      </c>
      <c r="K469" s="17">
        <f>IF(OR($I469="",N($E469)=0),"",$I469/$E469)</f>
        <v/>
      </c>
      <c r="L469" s="17">
        <f>IF($C469="","",IFERROR(INDEX(Rubros!$B$2:$B$31,MATCH($C469,Rubros!$A$2:$A$31,0)),""))</f>
        <v/>
      </c>
      <c r="M469" s="21">
        <f>IF($J469="","",IF($J469&lt;0,"Pierde plata",IF($L469="","Sin objetivo",IF($J469&gt;=$L469,"OK","Bajo objetivo"))))</f>
        <v/>
      </c>
      <c r="N469" s="20">
        <f>IF(OR($E469="",$L469="",N($L469)&gt;=1),"",ROUNDUP($E469/(1-$L469)*IF(Configuración!$C$3="Responsable inscripto",1+IF($D469="",Configuración!$C$4,$D469),1),0))</f>
        <v/>
      </c>
      <c r="O469" s="22">
        <f>IF(OR($I469="",$G469=""),"",$I469*$G469)</f>
        <v/>
      </c>
      <c r="P469" s="22">
        <f>IF(OR($H469="",$G469=""),"",$H469*$G469)</f>
        <v/>
      </c>
    </row>
    <row r="470">
      <c r="A470" s="15" t="n"/>
      <c r="B470" s="15" t="n"/>
      <c r="C470" s="15" t="n"/>
      <c r="D470" s="16" t="n"/>
      <c r="E470" s="19" t="n"/>
      <c r="F470" s="19" t="n"/>
      <c r="G470" s="15" t="n"/>
      <c r="H470" s="20">
        <f>IF($F470="","",IF(Configuración!$C$3="Responsable inscripto",$F470/(1+IF($D470="",Configuración!$C$4,$D470)),$F470))</f>
        <v/>
      </c>
      <c r="I470" s="20">
        <f>IF(OR($E470="",$H470=""),"",$H470-$E470)</f>
        <v/>
      </c>
      <c r="J470" s="17">
        <f>IF(OR($I470="",N($H470)=0),"",$I470/$H470)</f>
        <v/>
      </c>
      <c r="K470" s="17">
        <f>IF(OR($I470="",N($E470)=0),"",$I470/$E470)</f>
        <v/>
      </c>
      <c r="L470" s="17">
        <f>IF($C470="","",IFERROR(INDEX(Rubros!$B$2:$B$31,MATCH($C470,Rubros!$A$2:$A$31,0)),""))</f>
        <v/>
      </c>
      <c r="M470" s="21">
        <f>IF($J470="","",IF($J470&lt;0,"Pierde plata",IF($L470="","Sin objetivo",IF($J470&gt;=$L470,"OK","Bajo objetivo"))))</f>
        <v/>
      </c>
      <c r="N470" s="20">
        <f>IF(OR($E470="",$L470="",N($L470)&gt;=1),"",ROUNDUP($E470/(1-$L470)*IF(Configuración!$C$3="Responsable inscripto",1+IF($D470="",Configuración!$C$4,$D470),1),0))</f>
        <v/>
      </c>
      <c r="O470" s="22">
        <f>IF(OR($I470="",$G470=""),"",$I470*$G470)</f>
        <v/>
      </c>
      <c r="P470" s="22">
        <f>IF(OR($H470="",$G470=""),"",$H470*$G470)</f>
        <v/>
      </c>
    </row>
    <row r="471">
      <c r="A471" s="15" t="n"/>
      <c r="B471" s="15" t="n"/>
      <c r="C471" s="15" t="n"/>
      <c r="D471" s="16" t="n"/>
      <c r="E471" s="19" t="n"/>
      <c r="F471" s="19" t="n"/>
      <c r="G471" s="15" t="n"/>
      <c r="H471" s="20">
        <f>IF($F471="","",IF(Configuración!$C$3="Responsable inscripto",$F471/(1+IF($D471="",Configuración!$C$4,$D471)),$F471))</f>
        <v/>
      </c>
      <c r="I471" s="20">
        <f>IF(OR($E471="",$H471=""),"",$H471-$E471)</f>
        <v/>
      </c>
      <c r="J471" s="17">
        <f>IF(OR($I471="",N($H471)=0),"",$I471/$H471)</f>
        <v/>
      </c>
      <c r="K471" s="17">
        <f>IF(OR($I471="",N($E471)=0),"",$I471/$E471)</f>
        <v/>
      </c>
      <c r="L471" s="17">
        <f>IF($C471="","",IFERROR(INDEX(Rubros!$B$2:$B$31,MATCH($C471,Rubros!$A$2:$A$31,0)),""))</f>
        <v/>
      </c>
      <c r="M471" s="21">
        <f>IF($J471="","",IF($J471&lt;0,"Pierde plata",IF($L471="","Sin objetivo",IF($J471&gt;=$L471,"OK","Bajo objetivo"))))</f>
        <v/>
      </c>
      <c r="N471" s="20">
        <f>IF(OR($E471="",$L471="",N($L471)&gt;=1),"",ROUNDUP($E471/(1-$L471)*IF(Configuración!$C$3="Responsable inscripto",1+IF($D471="",Configuración!$C$4,$D471),1),0))</f>
        <v/>
      </c>
      <c r="O471" s="22">
        <f>IF(OR($I471="",$G471=""),"",$I471*$G471)</f>
        <v/>
      </c>
      <c r="P471" s="22">
        <f>IF(OR($H471="",$G471=""),"",$H471*$G471)</f>
        <v/>
      </c>
    </row>
    <row r="472">
      <c r="A472" s="15" t="n"/>
      <c r="B472" s="15" t="n"/>
      <c r="C472" s="15" t="n"/>
      <c r="D472" s="16" t="n"/>
      <c r="E472" s="19" t="n"/>
      <c r="F472" s="19" t="n"/>
      <c r="G472" s="15" t="n"/>
      <c r="H472" s="20">
        <f>IF($F472="","",IF(Configuración!$C$3="Responsable inscripto",$F472/(1+IF($D472="",Configuración!$C$4,$D472)),$F472))</f>
        <v/>
      </c>
      <c r="I472" s="20">
        <f>IF(OR($E472="",$H472=""),"",$H472-$E472)</f>
        <v/>
      </c>
      <c r="J472" s="17">
        <f>IF(OR($I472="",N($H472)=0),"",$I472/$H472)</f>
        <v/>
      </c>
      <c r="K472" s="17">
        <f>IF(OR($I472="",N($E472)=0),"",$I472/$E472)</f>
        <v/>
      </c>
      <c r="L472" s="17">
        <f>IF($C472="","",IFERROR(INDEX(Rubros!$B$2:$B$31,MATCH($C472,Rubros!$A$2:$A$31,0)),""))</f>
        <v/>
      </c>
      <c r="M472" s="21">
        <f>IF($J472="","",IF($J472&lt;0,"Pierde plata",IF($L472="","Sin objetivo",IF($J472&gt;=$L472,"OK","Bajo objetivo"))))</f>
        <v/>
      </c>
      <c r="N472" s="20">
        <f>IF(OR($E472="",$L472="",N($L472)&gt;=1),"",ROUNDUP($E472/(1-$L472)*IF(Configuración!$C$3="Responsable inscripto",1+IF($D472="",Configuración!$C$4,$D472),1),0))</f>
        <v/>
      </c>
      <c r="O472" s="22">
        <f>IF(OR($I472="",$G472=""),"",$I472*$G472)</f>
        <v/>
      </c>
      <c r="P472" s="22">
        <f>IF(OR($H472="",$G472=""),"",$H472*$G472)</f>
        <v/>
      </c>
    </row>
    <row r="473">
      <c r="A473" s="15" t="n"/>
      <c r="B473" s="15" t="n"/>
      <c r="C473" s="15" t="n"/>
      <c r="D473" s="16" t="n"/>
      <c r="E473" s="19" t="n"/>
      <c r="F473" s="19" t="n"/>
      <c r="G473" s="15" t="n"/>
      <c r="H473" s="20">
        <f>IF($F473="","",IF(Configuración!$C$3="Responsable inscripto",$F473/(1+IF($D473="",Configuración!$C$4,$D473)),$F473))</f>
        <v/>
      </c>
      <c r="I473" s="20">
        <f>IF(OR($E473="",$H473=""),"",$H473-$E473)</f>
        <v/>
      </c>
      <c r="J473" s="17">
        <f>IF(OR($I473="",N($H473)=0),"",$I473/$H473)</f>
        <v/>
      </c>
      <c r="K473" s="17">
        <f>IF(OR($I473="",N($E473)=0),"",$I473/$E473)</f>
        <v/>
      </c>
      <c r="L473" s="17">
        <f>IF($C473="","",IFERROR(INDEX(Rubros!$B$2:$B$31,MATCH($C473,Rubros!$A$2:$A$31,0)),""))</f>
        <v/>
      </c>
      <c r="M473" s="21">
        <f>IF($J473="","",IF($J473&lt;0,"Pierde plata",IF($L473="","Sin objetivo",IF($J473&gt;=$L473,"OK","Bajo objetivo"))))</f>
        <v/>
      </c>
      <c r="N473" s="20">
        <f>IF(OR($E473="",$L473="",N($L473)&gt;=1),"",ROUNDUP($E473/(1-$L473)*IF(Configuración!$C$3="Responsable inscripto",1+IF($D473="",Configuración!$C$4,$D473),1),0))</f>
        <v/>
      </c>
      <c r="O473" s="22">
        <f>IF(OR($I473="",$G473=""),"",$I473*$G473)</f>
        <v/>
      </c>
      <c r="P473" s="22">
        <f>IF(OR($H473="",$G473=""),"",$H473*$G473)</f>
        <v/>
      </c>
    </row>
    <row r="474">
      <c r="A474" s="15" t="n"/>
      <c r="B474" s="15" t="n"/>
      <c r="C474" s="15" t="n"/>
      <c r="D474" s="16" t="n"/>
      <c r="E474" s="19" t="n"/>
      <c r="F474" s="19" t="n"/>
      <c r="G474" s="15" t="n"/>
      <c r="H474" s="20">
        <f>IF($F474="","",IF(Configuración!$C$3="Responsable inscripto",$F474/(1+IF($D474="",Configuración!$C$4,$D474)),$F474))</f>
        <v/>
      </c>
      <c r="I474" s="20">
        <f>IF(OR($E474="",$H474=""),"",$H474-$E474)</f>
        <v/>
      </c>
      <c r="J474" s="17">
        <f>IF(OR($I474="",N($H474)=0),"",$I474/$H474)</f>
        <v/>
      </c>
      <c r="K474" s="17">
        <f>IF(OR($I474="",N($E474)=0),"",$I474/$E474)</f>
        <v/>
      </c>
      <c r="L474" s="17">
        <f>IF($C474="","",IFERROR(INDEX(Rubros!$B$2:$B$31,MATCH($C474,Rubros!$A$2:$A$31,0)),""))</f>
        <v/>
      </c>
      <c r="M474" s="21">
        <f>IF($J474="","",IF($J474&lt;0,"Pierde plata",IF($L474="","Sin objetivo",IF($J474&gt;=$L474,"OK","Bajo objetivo"))))</f>
        <v/>
      </c>
      <c r="N474" s="20">
        <f>IF(OR($E474="",$L474="",N($L474)&gt;=1),"",ROUNDUP($E474/(1-$L474)*IF(Configuración!$C$3="Responsable inscripto",1+IF($D474="",Configuración!$C$4,$D474),1),0))</f>
        <v/>
      </c>
      <c r="O474" s="22">
        <f>IF(OR($I474="",$G474=""),"",$I474*$G474)</f>
        <v/>
      </c>
      <c r="P474" s="22">
        <f>IF(OR($H474="",$G474=""),"",$H474*$G474)</f>
        <v/>
      </c>
    </row>
    <row r="475">
      <c r="A475" s="15" t="n"/>
      <c r="B475" s="15" t="n"/>
      <c r="C475" s="15" t="n"/>
      <c r="D475" s="16" t="n"/>
      <c r="E475" s="19" t="n"/>
      <c r="F475" s="19" t="n"/>
      <c r="G475" s="15" t="n"/>
      <c r="H475" s="20">
        <f>IF($F475="","",IF(Configuración!$C$3="Responsable inscripto",$F475/(1+IF($D475="",Configuración!$C$4,$D475)),$F475))</f>
        <v/>
      </c>
      <c r="I475" s="20">
        <f>IF(OR($E475="",$H475=""),"",$H475-$E475)</f>
        <v/>
      </c>
      <c r="J475" s="17">
        <f>IF(OR($I475="",N($H475)=0),"",$I475/$H475)</f>
        <v/>
      </c>
      <c r="K475" s="17">
        <f>IF(OR($I475="",N($E475)=0),"",$I475/$E475)</f>
        <v/>
      </c>
      <c r="L475" s="17">
        <f>IF($C475="","",IFERROR(INDEX(Rubros!$B$2:$B$31,MATCH($C475,Rubros!$A$2:$A$31,0)),""))</f>
        <v/>
      </c>
      <c r="M475" s="21">
        <f>IF($J475="","",IF($J475&lt;0,"Pierde plata",IF($L475="","Sin objetivo",IF($J475&gt;=$L475,"OK","Bajo objetivo"))))</f>
        <v/>
      </c>
      <c r="N475" s="20">
        <f>IF(OR($E475="",$L475="",N($L475)&gt;=1),"",ROUNDUP($E475/(1-$L475)*IF(Configuración!$C$3="Responsable inscripto",1+IF($D475="",Configuración!$C$4,$D475),1),0))</f>
        <v/>
      </c>
      <c r="O475" s="22">
        <f>IF(OR($I475="",$G475=""),"",$I475*$G475)</f>
        <v/>
      </c>
      <c r="P475" s="22">
        <f>IF(OR($H475="",$G475=""),"",$H475*$G475)</f>
        <v/>
      </c>
    </row>
    <row r="476">
      <c r="A476" s="15" t="n"/>
      <c r="B476" s="15" t="n"/>
      <c r="C476" s="15" t="n"/>
      <c r="D476" s="16" t="n"/>
      <c r="E476" s="19" t="n"/>
      <c r="F476" s="19" t="n"/>
      <c r="G476" s="15" t="n"/>
      <c r="H476" s="20">
        <f>IF($F476="","",IF(Configuración!$C$3="Responsable inscripto",$F476/(1+IF($D476="",Configuración!$C$4,$D476)),$F476))</f>
        <v/>
      </c>
      <c r="I476" s="20">
        <f>IF(OR($E476="",$H476=""),"",$H476-$E476)</f>
        <v/>
      </c>
      <c r="J476" s="17">
        <f>IF(OR($I476="",N($H476)=0),"",$I476/$H476)</f>
        <v/>
      </c>
      <c r="K476" s="17">
        <f>IF(OR($I476="",N($E476)=0),"",$I476/$E476)</f>
        <v/>
      </c>
      <c r="L476" s="17">
        <f>IF($C476="","",IFERROR(INDEX(Rubros!$B$2:$B$31,MATCH($C476,Rubros!$A$2:$A$31,0)),""))</f>
        <v/>
      </c>
      <c r="M476" s="21">
        <f>IF($J476="","",IF($J476&lt;0,"Pierde plata",IF($L476="","Sin objetivo",IF($J476&gt;=$L476,"OK","Bajo objetivo"))))</f>
        <v/>
      </c>
      <c r="N476" s="20">
        <f>IF(OR($E476="",$L476="",N($L476)&gt;=1),"",ROUNDUP($E476/(1-$L476)*IF(Configuración!$C$3="Responsable inscripto",1+IF($D476="",Configuración!$C$4,$D476),1),0))</f>
        <v/>
      </c>
      <c r="O476" s="22">
        <f>IF(OR($I476="",$G476=""),"",$I476*$G476)</f>
        <v/>
      </c>
      <c r="P476" s="22">
        <f>IF(OR($H476="",$G476=""),"",$H476*$G476)</f>
        <v/>
      </c>
    </row>
    <row r="477">
      <c r="A477" s="15" t="n"/>
      <c r="B477" s="15" t="n"/>
      <c r="C477" s="15" t="n"/>
      <c r="D477" s="16" t="n"/>
      <c r="E477" s="19" t="n"/>
      <c r="F477" s="19" t="n"/>
      <c r="G477" s="15" t="n"/>
      <c r="H477" s="20">
        <f>IF($F477="","",IF(Configuración!$C$3="Responsable inscripto",$F477/(1+IF($D477="",Configuración!$C$4,$D477)),$F477))</f>
        <v/>
      </c>
      <c r="I477" s="20">
        <f>IF(OR($E477="",$H477=""),"",$H477-$E477)</f>
        <v/>
      </c>
      <c r="J477" s="17">
        <f>IF(OR($I477="",N($H477)=0),"",$I477/$H477)</f>
        <v/>
      </c>
      <c r="K477" s="17">
        <f>IF(OR($I477="",N($E477)=0),"",$I477/$E477)</f>
        <v/>
      </c>
      <c r="L477" s="17">
        <f>IF($C477="","",IFERROR(INDEX(Rubros!$B$2:$B$31,MATCH($C477,Rubros!$A$2:$A$31,0)),""))</f>
        <v/>
      </c>
      <c r="M477" s="21">
        <f>IF($J477="","",IF($J477&lt;0,"Pierde plata",IF($L477="","Sin objetivo",IF($J477&gt;=$L477,"OK","Bajo objetivo"))))</f>
        <v/>
      </c>
      <c r="N477" s="20">
        <f>IF(OR($E477="",$L477="",N($L477)&gt;=1),"",ROUNDUP($E477/(1-$L477)*IF(Configuración!$C$3="Responsable inscripto",1+IF($D477="",Configuración!$C$4,$D477),1),0))</f>
        <v/>
      </c>
      <c r="O477" s="22">
        <f>IF(OR($I477="",$G477=""),"",$I477*$G477)</f>
        <v/>
      </c>
      <c r="P477" s="22">
        <f>IF(OR($H477="",$G477=""),"",$H477*$G477)</f>
        <v/>
      </c>
    </row>
    <row r="478">
      <c r="A478" s="15" t="n"/>
      <c r="B478" s="15" t="n"/>
      <c r="C478" s="15" t="n"/>
      <c r="D478" s="16" t="n"/>
      <c r="E478" s="19" t="n"/>
      <c r="F478" s="19" t="n"/>
      <c r="G478" s="15" t="n"/>
      <c r="H478" s="20">
        <f>IF($F478="","",IF(Configuración!$C$3="Responsable inscripto",$F478/(1+IF($D478="",Configuración!$C$4,$D478)),$F478))</f>
        <v/>
      </c>
      <c r="I478" s="20">
        <f>IF(OR($E478="",$H478=""),"",$H478-$E478)</f>
        <v/>
      </c>
      <c r="J478" s="17">
        <f>IF(OR($I478="",N($H478)=0),"",$I478/$H478)</f>
        <v/>
      </c>
      <c r="K478" s="17">
        <f>IF(OR($I478="",N($E478)=0),"",$I478/$E478)</f>
        <v/>
      </c>
      <c r="L478" s="17">
        <f>IF($C478="","",IFERROR(INDEX(Rubros!$B$2:$B$31,MATCH($C478,Rubros!$A$2:$A$31,0)),""))</f>
        <v/>
      </c>
      <c r="M478" s="21">
        <f>IF($J478="","",IF($J478&lt;0,"Pierde plata",IF($L478="","Sin objetivo",IF($J478&gt;=$L478,"OK","Bajo objetivo"))))</f>
        <v/>
      </c>
      <c r="N478" s="20">
        <f>IF(OR($E478="",$L478="",N($L478)&gt;=1),"",ROUNDUP($E478/(1-$L478)*IF(Configuración!$C$3="Responsable inscripto",1+IF($D478="",Configuración!$C$4,$D478),1),0))</f>
        <v/>
      </c>
      <c r="O478" s="22">
        <f>IF(OR($I478="",$G478=""),"",$I478*$G478)</f>
        <v/>
      </c>
      <c r="P478" s="22">
        <f>IF(OR($H478="",$G478=""),"",$H478*$G478)</f>
        <v/>
      </c>
    </row>
    <row r="479">
      <c r="A479" s="15" t="n"/>
      <c r="B479" s="15" t="n"/>
      <c r="C479" s="15" t="n"/>
      <c r="D479" s="16" t="n"/>
      <c r="E479" s="19" t="n"/>
      <c r="F479" s="19" t="n"/>
      <c r="G479" s="15" t="n"/>
      <c r="H479" s="20">
        <f>IF($F479="","",IF(Configuración!$C$3="Responsable inscripto",$F479/(1+IF($D479="",Configuración!$C$4,$D479)),$F479))</f>
        <v/>
      </c>
      <c r="I479" s="20">
        <f>IF(OR($E479="",$H479=""),"",$H479-$E479)</f>
        <v/>
      </c>
      <c r="J479" s="17">
        <f>IF(OR($I479="",N($H479)=0),"",$I479/$H479)</f>
        <v/>
      </c>
      <c r="K479" s="17">
        <f>IF(OR($I479="",N($E479)=0),"",$I479/$E479)</f>
        <v/>
      </c>
      <c r="L479" s="17">
        <f>IF($C479="","",IFERROR(INDEX(Rubros!$B$2:$B$31,MATCH($C479,Rubros!$A$2:$A$31,0)),""))</f>
        <v/>
      </c>
      <c r="M479" s="21">
        <f>IF($J479="","",IF($J479&lt;0,"Pierde plata",IF($L479="","Sin objetivo",IF($J479&gt;=$L479,"OK","Bajo objetivo"))))</f>
        <v/>
      </c>
      <c r="N479" s="20">
        <f>IF(OR($E479="",$L479="",N($L479)&gt;=1),"",ROUNDUP($E479/(1-$L479)*IF(Configuración!$C$3="Responsable inscripto",1+IF($D479="",Configuración!$C$4,$D479),1),0))</f>
        <v/>
      </c>
      <c r="O479" s="22">
        <f>IF(OR($I479="",$G479=""),"",$I479*$G479)</f>
        <v/>
      </c>
      <c r="P479" s="22">
        <f>IF(OR($H479="",$G479=""),"",$H479*$G479)</f>
        <v/>
      </c>
    </row>
    <row r="480">
      <c r="A480" s="15" t="n"/>
      <c r="B480" s="15" t="n"/>
      <c r="C480" s="15" t="n"/>
      <c r="D480" s="16" t="n"/>
      <c r="E480" s="19" t="n"/>
      <c r="F480" s="19" t="n"/>
      <c r="G480" s="15" t="n"/>
      <c r="H480" s="20">
        <f>IF($F480="","",IF(Configuración!$C$3="Responsable inscripto",$F480/(1+IF($D480="",Configuración!$C$4,$D480)),$F480))</f>
        <v/>
      </c>
      <c r="I480" s="20">
        <f>IF(OR($E480="",$H480=""),"",$H480-$E480)</f>
        <v/>
      </c>
      <c r="J480" s="17">
        <f>IF(OR($I480="",N($H480)=0),"",$I480/$H480)</f>
        <v/>
      </c>
      <c r="K480" s="17">
        <f>IF(OR($I480="",N($E480)=0),"",$I480/$E480)</f>
        <v/>
      </c>
      <c r="L480" s="17">
        <f>IF($C480="","",IFERROR(INDEX(Rubros!$B$2:$B$31,MATCH($C480,Rubros!$A$2:$A$31,0)),""))</f>
        <v/>
      </c>
      <c r="M480" s="21">
        <f>IF($J480="","",IF($J480&lt;0,"Pierde plata",IF($L480="","Sin objetivo",IF($J480&gt;=$L480,"OK","Bajo objetivo"))))</f>
        <v/>
      </c>
      <c r="N480" s="20">
        <f>IF(OR($E480="",$L480="",N($L480)&gt;=1),"",ROUNDUP($E480/(1-$L480)*IF(Configuración!$C$3="Responsable inscripto",1+IF($D480="",Configuración!$C$4,$D480),1),0))</f>
        <v/>
      </c>
      <c r="O480" s="22">
        <f>IF(OR($I480="",$G480=""),"",$I480*$G480)</f>
        <v/>
      </c>
      <c r="P480" s="22">
        <f>IF(OR($H480="",$G480=""),"",$H480*$G480)</f>
        <v/>
      </c>
    </row>
    <row r="481">
      <c r="A481" s="15" t="n"/>
      <c r="B481" s="15" t="n"/>
      <c r="C481" s="15" t="n"/>
      <c r="D481" s="16" t="n"/>
      <c r="E481" s="19" t="n"/>
      <c r="F481" s="19" t="n"/>
      <c r="G481" s="15" t="n"/>
      <c r="H481" s="20">
        <f>IF($F481="","",IF(Configuración!$C$3="Responsable inscripto",$F481/(1+IF($D481="",Configuración!$C$4,$D481)),$F481))</f>
        <v/>
      </c>
      <c r="I481" s="20">
        <f>IF(OR($E481="",$H481=""),"",$H481-$E481)</f>
        <v/>
      </c>
      <c r="J481" s="17">
        <f>IF(OR($I481="",N($H481)=0),"",$I481/$H481)</f>
        <v/>
      </c>
      <c r="K481" s="17">
        <f>IF(OR($I481="",N($E481)=0),"",$I481/$E481)</f>
        <v/>
      </c>
      <c r="L481" s="17">
        <f>IF($C481="","",IFERROR(INDEX(Rubros!$B$2:$B$31,MATCH($C481,Rubros!$A$2:$A$31,0)),""))</f>
        <v/>
      </c>
      <c r="M481" s="21">
        <f>IF($J481="","",IF($J481&lt;0,"Pierde plata",IF($L481="","Sin objetivo",IF($J481&gt;=$L481,"OK","Bajo objetivo"))))</f>
        <v/>
      </c>
      <c r="N481" s="20">
        <f>IF(OR($E481="",$L481="",N($L481)&gt;=1),"",ROUNDUP($E481/(1-$L481)*IF(Configuración!$C$3="Responsable inscripto",1+IF($D481="",Configuración!$C$4,$D481),1),0))</f>
        <v/>
      </c>
      <c r="O481" s="22">
        <f>IF(OR($I481="",$G481=""),"",$I481*$G481)</f>
        <v/>
      </c>
      <c r="P481" s="22">
        <f>IF(OR($H481="",$G481=""),"",$H481*$G481)</f>
        <v/>
      </c>
    </row>
    <row r="482">
      <c r="A482" s="15" t="n"/>
      <c r="B482" s="15" t="n"/>
      <c r="C482" s="15" t="n"/>
      <c r="D482" s="16" t="n"/>
      <c r="E482" s="19" t="n"/>
      <c r="F482" s="19" t="n"/>
      <c r="G482" s="15" t="n"/>
      <c r="H482" s="20">
        <f>IF($F482="","",IF(Configuración!$C$3="Responsable inscripto",$F482/(1+IF($D482="",Configuración!$C$4,$D482)),$F482))</f>
        <v/>
      </c>
      <c r="I482" s="20">
        <f>IF(OR($E482="",$H482=""),"",$H482-$E482)</f>
        <v/>
      </c>
      <c r="J482" s="17">
        <f>IF(OR($I482="",N($H482)=0),"",$I482/$H482)</f>
        <v/>
      </c>
      <c r="K482" s="17">
        <f>IF(OR($I482="",N($E482)=0),"",$I482/$E482)</f>
        <v/>
      </c>
      <c r="L482" s="17">
        <f>IF($C482="","",IFERROR(INDEX(Rubros!$B$2:$B$31,MATCH($C482,Rubros!$A$2:$A$31,0)),""))</f>
        <v/>
      </c>
      <c r="M482" s="21">
        <f>IF($J482="","",IF($J482&lt;0,"Pierde plata",IF($L482="","Sin objetivo",IF($J482&gt;=$L482,"OK","Bajo objetivo"))))</f>
        <v/>
      </c>
      <c r="N482" s="20">
        <f>IF(OR($E482="",$L482="",N($L482)&gt;=1),"",ROUNDUP($E482/(1-$L482)*IF(Configuración!$C$3="Responsable inscripto",1+IF($D482="",Configuración!$C$4,$D482),1),0))</f>
        <v/>
      </c>
      <c r="O482" s="22">
        <f>IF(OR($I482="",$G482=""),"",$I482*$G482)</f>
        <v/>
      </c>
      <c r="P482" s="22">
        <f>IF(OR($H482="",$G482=""),"",$H482*$G482)</f>
        <v/>
      </c>
    </row>
    <row r="483">
      <c r="A483" s="15" t="n"/>
      <c r="B483" s="15" t="n"/>
      <c r="C483" s="15" t="n"/>
      <c r="D483" s="16" t="n"/>
      <c r="E483" s="19" t="n"/>
      <c r="F483" s="19" t="n"/>
      <c r="G483" s="15" t="n"/>
      <c r="H483" s="20">
        <f>IF($F483="","",IF(Configuración!$C$3="Responsable inscripto",$F483/(1+IF($D483="",Configuración!$C$4,$D483)),$F483))</f>
        <v/>
      </c>
      <c r="I483" s="20">
        <f>IF(OR($E483="",$H483=""),"",$H483-$E483)</f>
        <v/>
      </c>
      <c r="J483" s="17">
        <f>IF(OR($I483="",N($H483)=0),"",$I483/$H483)</f>
        <v/>
      </c>
      <c r="K483" s="17">
        <f>IF(OR($I483="",N($E483)=0),"",$I483/$E483)</f>
        <v/>
      </c>
      <c r="L483" s="17">
        <f>IF($C483="","",IFERROR(INDEX(Rubros!$B$2:$B$31,MATCH($C483,Rubros!$A$2:$A$31,0)),""))</f>
        <v/>
      </c>
      <c r="M483" s="21">
        <f>IF($J483="","",IF($J483&lt;0,"Pierde plata",IF($L483="","Sin objetivo",IF($J483&gt;=$L483,"OK","Bajo objetivo"))))</f>
        <v/>
      </c>
      <c r="N483" s="20">
        <f>IF(OR($E483="",$L483="",N($L483)&gt;=1),"",ROUNDUP($E483/(1-$L483)*IF(Configuración!$C$3="Responsable inscripto",1+IF($D483="",Configuración!$C$4,$D483),1),0))</f>
        <v/>
      </c>
      <c r="O483" s="22">
        <f>IF(OR($I483="",$G483=""),"",$I483*$G483)</f>
        <v/>
      </c>
      <c r="P483" s="22">
        <f>IF(OR($H483="",$G483=""),"",$H483*$G483)</f>
        <v/>
      </c>
    </row>
    <row r="484">
      <c r="A484" s="15" t="n"/>
      <c r="B484" s="15" t="n"/>
      <c r="C484" s="15" t="n"/>
      <c r="D484" s="16" t="n"/>
      <c r="E484" s="19" t="n"/>
      <c r="F484" s="19" t="n"/>
      <c r="G484" s="15" t="n"/>
      <c r="H484" s="20">
        <f>IF($F484="","",IF(Configuración!$C$3="Responsable inscripto",$F484/(1+IF($D484="",Configuración!$C$4,$D484)),$F484))</f>
        <v/>
      </c>
      <c r="I484" s="20">
        <f>IF(OR($E484="",$H484=""),"",$H484-$E484)</f>
        <v/>
      </c>
      <c r="J484" s="17">
        <f>IF(OR($I484="",N($H484)=0),"",$I484/$H484)</f>
        <v/>
      </c>
      <c r="K484" s="17">
        <f>IF(OR($I484="",N($E484)=0),"",$I484/$E484)</f>
        <v/>
      </c>
      <c r="L484" s="17">
        <f>IF($C484="","",IFERROR(INDEX(Rubros!$B$2:$B$31,MATCH($C484,Rubros!$A$2:$A$31,0)),""))</f>
        <v/>
      </c>
      <c r="M484" s="21">
        <f>IF($J484="","",IF($J484&lt;0,"Pierde plata",IF($L484="","Sin objetivo",IF($J484&gt;=$L484,"OK","Bajo objetivo"))))</f>
        <v/>
      </c>
      <c r="N484" s="20">
        <f>IF(OR($E484="",$L484="",N($L484)&gt;=1),"",ROUNDUP($E484/(1-$L484)*IF(Configuración!$C$3="Responsable inscripto",1+IF($D484="",Configuración!$C$4,$D484),1),0))</f>
        <v/>
      </c>
      <c r="O484" s="22">
        <f>IF(OR($I484="",$G484=""),"",$I484*$G484)</f>
        <v/>
      </c>
      <c r="P484" s="22">
        <f>IF(OR($H484="",$G484=""),"",$H484*$G484)</f>
        <v/>
      </c>
    </row>
    <row r="485">
      <c r="A485" s="15" t="n"/>
      <c r="B485" s="15" t="n"/>
      <c r="C485" s="15" t="n"/>
      <c r="D485" s="16" t="n"/>
      <c r="E485" s="19" t="n"/>
      <c r="F485" s="19" t="n"/>
      <c r="G485" s="15" t="n"/>
      <c r="H485" s="20">
        <f>IF($F485="","",IF(Configuración!$C$3="Responsable inscripto",$F485/(1+IF($D485="",Configuración!$C$4,$D485)),$F485))</f>
        <v/>
      </c>
      <c r="I485" s="20">
        <f>IF(OR($E485="",$H485=""),"",$H485-$E485)</f>
        <v/>
      </c>
      <c r="J485" s="17">
        <f>IF(OR($I485="",N($H485)=0),"",$I485/$H485)</f>
        <v/>
      </c>
      <c r="K485" s="17">
        <f>IF(OR($I485="",N($E485)=0),"",$I485/$E485)</f>
        <v/>
      </c>
      <c r="L485" s="17">
        <f>IF($C485="","",IFERROR(INDEX(Rubros!$B$2:$B$31,MATCH($C485,Rubros!$A$2:$A$31,0)),""))</f>
        <v/>
      </c>
      <c r="M485" s="21">
        <f>IF($J485="","",IF($J485&lt;0,"Pierde plata",IF($L485="","Sin objetivo",IF($J485&gt;=$L485,"OK","Bajo objetivo"))))</f>
        <v/>
      </c>
      <c r="N485" s="20">
        <f>IF(OR($E485="",$L485="",N($L485)&gt;=1),"",ROUNDUP($E485/(1-$L485)*IF(Configuración!$C$3="Responsable inscripto",1+IF($D485="",Configuración!$C$4,$D485),1),0))</f>
        <v/>
      </c>
      <c r="O485" s="22">
        <f>IF(OR($I485="",$G485=""),"",$I485*$G485)</f>
        <v/>
      </c>
      <c r="P485" s="22">
        <f>IF(OR($H485="",$G485=""),"",$H485*$G485)</f>
        <v/>
      </c>
    </row>
    <row r="486">
      <c r="A486" s="15" t="n"/>
      <c r="B486" s="15" t="n"/>
      <c r="C486" s="15" t="n"/>
      <c r="D486" s="16" t="n"/>
      <c r="E486" s="19" t="n"/>
      <c r="F486" s="19" t="n"/>
      <c r="G486" s="15" t="n"/>
      <c r="H486" s="20">
        <f>IF($F486="","",IF(Configuración!$C$3="Responsable inscripto",$F486/(1+IF($D486="",Configuración!$C$4,$D486)),$F486))</f>
        <v/>
      </c>
      <c r="I486" s="20">
        <f>IF(OR($E486="",$H486=""),"",$H486-$E486)</f>
        <v/>
      </c>
      <c r="J486" s="17">
        <f>IF(OR($I486="",N($H486)=0),"",$I486/$H486)</f>
        <v/>
      </c>
      <c r="K486" s="17">
        <f>IF(OR($I486="",N($E486)=0),"",$I486/$E486)</f>
        <v/>
      </c>
      <c r="L486" s="17">
        <f>IF($C486="","",IFERROR(INDEX(Rubros!$B$2:$B$31,MATCH($C486,Rubros!$A$2:$A$31,0)),""))</f>
        <v/>
      </c>
      <c r="M486" s="21">
        <f>IF($J486="","",IF($J486&lt;0,"Pierde plata",IF($L486="","Sin objetivo",IF($J486&gt;=$L486,"OK","Bajo objetivo"))))</f>
        <v/>
      </c>
      <c r="N486" s="20">
        <f>IF(OR($E486="",$L486="",N($L486)&gt;=1),"",ROUNDUP($E486/(1-$L486)*IF(Configuración!$C$3="Responsable inscripto",1+IF($D486="",Configuración!$C$4,$D486),1),0))</f>
        <v/>
      </c>
      <c r="O486" s="22">
        <f>IF(OR($I486="",$G486=""),"",$I486*$G486)</f>
        <v/>
      </c>
      <c r="P486" s="22">
        <f>IF(OR($H486="",$G486=""),"",$H486*$G486)</f>
        <v/>
      </c>
    </row>
    <row r="487">
      <c r="A487" s="15" t="n"/>
      <c r="B487" s="15" t="n"/>
      <c r="C487" s="15" t="n"/>
      <c r="D487" s="16" t="n"/>
      <c r="E487" s="19" t="n"/>
      <c r="F487" s="19" t="n"/>
      <c r="G487" s="15" t="n"/>
      <c r="H487" s="20">
        <f>IF($F487="","",IF(Configuración!$C$3="Responsable inscripto",$F487/(1+IF($D487="",Configuración!$C$4,$D487)),$F487))</f>
        <v/>
      </c>
      <c r="I487" s="20">
        <f>IF(OR($E487="",$H487=""),"",$H487-$E487)</f>
        <v/>
      </c>
      <c r="J487" s="17">
        <f>IF(OR($I487="",N($H487)=0),"",$I487/$H487)</f>
        <v/>
      </c>
      <c r="K487" s="17">
        <f>IF(OR($I487="",N($E487)=0),"",$I487/$E487)</f>
        <v/>
      </c>
      <c r="L487" s="17">
        <f>IF($C487="","",IFERROR(INDEX(Rubros!$B$2:$B$31,MATCH($C487,Rubros!$A$2:$A$31,0)),""))</f>
        <v/>
      </c>
      <c r="M487" s="21">
        <f>IF($J487="","",IF($J487&lt;0,"Pierde plata",IF($L487="","Sin objetivo",IF($J487&gt;=$L487,"OK","Bajo objetivo"))))</f>
        <v/>
      </c>
      <c r="N487" s="20">
        <f>IF(OR($E487="",$L487="",N($L487)&gt;=1),"",ROUNDUP($E487/(1-$L487)*IF(Configuración!$C$3="Responsable inscripto",1+IF($D487="",Configuración!$C$4,$D487),1),0))</f>
        <v/>
      </c>
      <c r="O487" s="22">
        <f>IF(OR($I487="",$G487=""),"",$I487*$G487)</f>
        <v/>
      </c>
      <c r="P487" s="22">
        <f>IF(OR($H487="",$G487=""),"",$H487*$G487)</f>
        <v/>
      </c>
    </row>
    <row r="488">
      <c r="A488" s="15" t="n"/>
      <c r="B488" s="15" t="n"/>
      <c r="C488" s="15" t="n"/>
      <c r="D488" s="16" t="n"/>
      <c r="E488" s="19" t="n"/>
      <c r="F488" s="19" t="n"/>
      <c r="G488" s="15" t="n"/>
      <c r="H488" s="20">
        <f>IF($F488="","",IF(Configuración!$C$3="Responsable inscripto",$F488/(1+IF($D488="",Configuración!$C$4,$D488)),$F488))</f>
        <v/>
      </c>
      <c r="I488" s="20">
        <f>IF(OR($E488="",$H488=""),"",$H488-$E488)</f>
        <v/>
      </c>
      <c r="J488" s="17">
        <f>IF(OR($I488="",N($H488)=0),"",$I488/$H488)</f>
        <v/>
      </c>
      <c r="K488" s="17">
        <f>IF(OR($I488="",N($E488)=0),"",$I488/$E488)</f>
        <v/>
      </c>
      <c r="L488" s="17">
        <f>IF($C488="","",IFERROR(INDEX(Rubros!$B$2:$B$31,MATCH($C488,Rubros!$A$2:$A$31,0)),""))</f>
        <v/>
      </c>
      <c r="M488" s="21">
        <f>IF($J488="","",IF($J488&lt;0,"Pierde plata",IF($L488="","Sin objetivo",IF($J488&gt;=$L488,"OK","Bajo objetivo"))))</f>
        <v/>
      </c>
      <c r="N488" s="20">
        <f>IF(OR($E488="",$L488="",N($L488)&gt;=1),"",ROUNDUP($E488/(1-$L488)*IF(Configuración!$C$3="Responsable inscripto",1+IF($D488="",Configuración!$C$4,$D488),1),0))</f>
        <v/>
      </c>
      <c r="O488" s="22">
        <f>IF(OR($I488="",$G488=""),"",$I488*$G488)</f>
        <v/>
      </c>
      <c r="P488" s="22">
        <f>IF(OR($H488="",$G488=""),"",$H488*$G488)</f>
        <v/>
      </c>
    </row>
    <row r="489">
      <c r="A489" s="15" t="n"/>
      <c r="B489" s="15" t="n"/>
      <c r="C489" s="15" t="n"/>
      <c r="D489" s="16" t="n"/>
      <c r="E489" s="19" t="n"/>
      <c r="F489" s="19" t="n"/>
      <c r="G489" s="15" t="n"/>
      <c r="H489" s="20">
        <f>IF($F489="","",IF(Configuración!$C$3="Responsable inscripto",$F489/(1+IF($D489="",Configuración!$C$4,$D489)),$F489))</f>
        <v/>
      </c>
      <c r="I489" s="20">
        <f>IF(OR($E489="",$H489=""),"",$H489-$E489)</f>
        <v/>
      </c>
      <c r="J489" s="17">
        <f>IF(OR($I489="",N($H489)=0),"",$I489/$H489)</f>
        <v/>
      </c>
      <c r="K489" s="17">
        <f>IF(OR($I489="",N($E489)=0),"",$I489/$E489)</f>
        <v/>
      </c>
      <c r="L489" s="17">
        <f>IF($C489="","",IFERROR(INDEX(Rubros!$B$2:$B$31,MATCH($C489,Rubros!$A$2:$A$31,0)),""))</f>
        <v/>
      </c>
      <c r="M489" s="21">
        <f>IF($J489="","",IF($J489&lt;0,"Pierde plata",IF($L489="","Sin objetivo",IF($J489&gt;=$L489,"OK","Bajo objetivo"))))</f>
        <v/>
      </c>
      <c r="N489" s="20">
        <f>IF(OR($E489="",$L489="",N($L489)&gt;=1),"",ROUNDUP($E489/(1-$L489)*IF(Configuración!$C$3="Responsable inscripto",1+IF($D489="",Configuración!$C$4,$D489),1),0))</f>
        <v/>
      </c>
      <c r="O489" s="22">
        <f>IF(OR($I489="",$G489=""),"",$I489*$G489)</f>
        <v/>
      </c>
      <c r="P489" s="22">
        <f>IF(OR($H489="",$G489=""),"",$H489*$G489)</f>
        <v/>
      </c>
    </row>
    <row r="490">
      <c r="A490" s="15" t="n"/>
      <c r="B490" s="15" t="n"/>
      <c r="C490" s="15" t="n"/>
      <c r="D490" s="16" t="n"/>
      <c r="E490" s="19" t="n"/>
      <c r="F490" s="19" t="n"/>
      <c r="G490" s="15" t="n"/>
      <c r="H490" s="20">
        <f>IF($F490="","",IF(Configuración!$C$3="Responsable inscripto",$F490/(1+IF($D490="",Configuración!$C$4,$D490)),$F490))</f>
        <v/>
      </c>
      <c r="I490" s="20">
        <f>IF(OR($E490="",$H490=""),"",$H490-$E490)</f>
        <v/>
      </c>
      <c r="J490" s="17">
        <f>IF(OR($I490="",N($H490)=0),"",$I490/$H490)</f>
        <v/>
      </c>
      <c r="K490" s="17">
        <f>IF(OR($I490="",N($E490)=0),"",$I490/$E490)</f>
        <v/>
      </c>
      <c r="L490" s="17">
        <f>IF($C490="","",IFERROR(INDEX(Rubros!$B$2:$B$31,MATCH($C490,Rubros!$A$2:$A$31,0)),""))</f>
        <v/>
      </c>
      <c r="M490" s="21">
        <f>IF($J490="","",IF($J490&lt;0,"Pierde plata",IF($L490="","Sin objetivo",IF($J490&gt;=$L490,"OK","Bajo objetivo"))))</f>
        <v/>
      </c>
      <c r="N490" s="20">
        <f>IF(OR($E490="",$L490="",N($L490)&gt;=1),"",ROUNDUP($E490/(1-$L490)*IF(Configuración!$C$3="Responsable inscripto",1+IF($D490="",Configuración!$C$4,$D490),1),0))</f>
        <v/>
      </c>
      <c r="O490" s="22">
        <f>IF(OR($I490="",$G490=""),"",$I490*$G490)</f>
        <v/>
      </c>
      <c r="P490" s="22">
        <f>IF(OR($H490="",$G490=""),"",$H490*$G490)</f>
        <v/>
      </c>
    </row>
    <row r="491">
      <c r="A491" s="15" t="n"/>
      <c r="B491" s="15" t="n"/>
      <c r="C491" s="15" t="n"/>
      <c r="D491" s="16" t="n"/>
      <c r="E491" s="19" t="n"/>
      <c r="F491" s="19" t="n"/>
      <c r="G491" s="15" t="n"/>
      <c r="H491" s="20">
        <f>IF($F491="","",IF(Configuración!$C$3="Responsable inscripto",$F491/(1+IF($D491="",Configuración!$C$4,$D491)),$F491))</f>
        <v/>
      </c>
      <c r="I491" s="20">
        <f>IF(OR($E491="",$H491=""),"",$H491-$E491)</f>
        <v/>
      </c>
      <c r="J491" s="17">
        <f>IF(OR($I491="",N($H491)=0),"",$I491/$H491)</f>
        <v/>
      </c>
      <c r="K491" s="17">
        <f>IF(OR($I491="",N($E491)=0),"",$I491/$E491)</f>
        <v/>
      </c>
      <c r="L491" s="17">
        <f>IF($C491="","",IFERROR(INDEX(Rubros!$B$2:$B$31,MATCH($C491,Rubros!$A$2:$A$31,0)),""))</f>
        <v/>
      </c>
      <c r="M491" s="21">
        <f>IF($J491="","",IF($J491&lt;0,"Pierde plata",IF($L491="","Sin objetivo",IF($J491&gt;=$L491,"OK","Bajo objetivo"))))</f>
        <v/>
      </c>
      <c r="N491" s="20">
        <f>IF(OR($E491="",$L491="",N($L491)&gt;=1),"",ROUNDUP($E491/(1-$L491)*IF(Configuración!$C$3="Responsable inscripto",1+IF($D491="",Configuración!$C$4,$D491),1),0))</f>
        <v/>
      </c>
      <c r="O491" s="22">
        <f>IF(OR($I491="",$G491=""),"",$I491*$G491)</f>
        <v/>
      </c>
      <c r="P491" s="22">
        <f>IF(OR($H491="",$G491=""),"",$H491*$G491)</f>
        <v/>
      </c>
    </row>
    <row r="492">
      <c r="A492" s="15" t="n"/>
      <c r="B492" s="15" t="n"/>
      <c r="C492" s="15" t="n"/>
      <c r="D492" s="16" t="n"/>
      <c r="E492" s="19" t="n"/>
      <c r="F492" s="19" t="n"/>
      <c r="G492" s="15" t="n"/>
      <c r="H492" s="20">
        <f>IF($F492="","",IF(Configuración!$C$3="Responsable inscripto",$F492/(1+IF($D492="",Configuración!$C$4,$D492)),$F492))</f>
        <v/>
      </c>
      <c r="I492" s="20">
        <f>IF(OR($E492="",$H492=""),"",$H492-$E492)</f>
        <v/>
      </c>
      <c r="J492" s="17">
        <f>IF(OR($I492="",N($H492)=0),"",$I492/$H492)</f>
        <v/>
      </c>
      <c r="K492" s="17">
        <f>IF(OR($I492="",N($E492)=0),"",$I492/$E492)</f>
        <v/>
      </c>
      <c r="L492" s="17">
        <f>IF($C492="","",IFERROR(INDEX(Rubros!$B$2:$B$31,MATCH($C492,Rubros!$A$2:$A$31,0)),""))</f>
        <v/>
      </c>
      <c r="M492" s="21">
        <f>IF($J492="","",IF($J492&lt;0,"Pierde plata",IF($L492="","Sin objetivo",IF($J492&gt;=$L492,"OK","Bajo objetivo"))))</f>
        <v/>
      </c>
      <c r="N492" s="20">
        <f>IF(OR($E492="",$L492="",N($L492)&gt;=1),"",ROUNDUP($E492/(1-$L492)*IF(Configuración!$C$3="Responsable inscripto",1+IF($D492="",Configuración!$C$4,$D492),1),0))</f>
        <v/>
      </c>
      <c r="O492" s="22">
        <f>IF(OR($I492="",$G492=""),"",$I492*$G492)</f>
        <v/>
      </c>
      <c r="P492" s="22">
        <f>IF(OR($H492="",$G492=""),"",$H492*$G492)</f>
        <v/>
      </c>
    </row>
    <row r="493">
      <c r="A493" s="15" t="n"/>
      <c r="B493" s="15" t="n"/>
      <c r="C493" s="15" t="n"/>
      <c r="D493" s="16" t="n"/>
      <c r="E493" s="19" t="n"/>
      <c r="F493" s="19" t="n"/>
      <c r="G493" s="15" t="n"/>
      <c r="H493" s="20">
        <f>IF($F493="","",IF(Configuración!$C$3="Responsable inscripto",$F493/(1+IF($D493="",Configuración!$C$4,$D493)),$F493))</f>
        <v/>
      </c>
      <c r="I493" s="20">
        <f>IF(OR($E493="",$H493=""),"",$H493-$E493)</f>
        <v/>
      </c>
      <c r="J493" s="17">
        <f>IF(OR($I493="",N($H493)=0),"",$I493/$H493)</f>
        <v/>
      </c>
      <c r="K493" s="17">
        <f>IF(OR($I493="",N($E493)=0),"",$I493/$E493)</f>
        <v/>
      </c>
      <c r="L493" s="17">
        <f>IF($C493="","",IFERROR(INDEX(Rubros!$B$2:$B$31,MATCH($C493,Rubros!$A$2:$A$31,0)),""))</f>
        <v/>
      </c>
      <c r="M493" s="21">
        <f>IF($J493="","",IF($J493&lt;0,"Pierde plata",IF($L493="","Sin objetivo",IF($J493&gt;=$L493,"OK","Bajo objetivo"))))</f>
        <v/>
      </c>
      <c r="N493" s="20">
        <f>IF(OR($E493="",$L493="",N($L493)&gt;=1),"",ROUNDUP($E493/(1-$L493)*IF(Configuración!$C$3="Responsable inscripto",1+IF($D493="",Configuración!$C$4,$D493),1),0))</f>
        <v/>
      </c>
      <c r="O493" s="22">
        <f>IF(OR($I493="",$G493=""),"",$I493*$G493)</f>
        <v/>
      </c>
      <c r="P493" s="22">
        <f>IF(OR($H493="",$G493=""),"",$H493*$G493)</f>
        <v/>
      </c>
    </row>
    <row r="494">
      <c r="A494" s="15" t="n"/>
      <c r="B494" s="15" t="n"/>
      <c r="C494" s="15" t="n"/>
      <c r="D494" s="16" t="n"/>
      <c r="E494" s="19" t="n"/>
      <c r="F494" s="19" t="n"/>
      <c r="G494" s="15" t="n"/>
      <c r="H494" s="20">
        <f>IF($F494="","",IF(Configuración!$C$3="Responsable inscripto",$F494/(1+IF($D494="",Configuración!$C$4,$D494)),$F494))</f>
        <v/>
      </c>
      <c r="I494" s="20">
        <f>IF(OR($E494="",$H494=""),"",$H494-$E494)</f>
        <v/>
      </c>
      <c r="J494" s="17">
        <f>IF(OR($I494="",N($H494)=0),"",$I494/$H494)</f>
        <v/>
      </c>
      <c r="K494" s="17">
        <f>IF(OR($I494="",N($E494)=0),"",$I494/$E494)</f>
        <v/>
      </c>
      <c r="L494" s="17">
        <f>IF($C494="","",IFERROR(INDEX(Rubros!$B$2:$B$31,MATCH($C494,Rubros!$A$2:$A$31,0)),""))</f>
        <v/>
      </c>
      <c r="M494" s="21">
        <f>IF($J494="","",IF($J494&lt;0,"Pierde plata",IF($L494="","Sin objetivo",IF($J494&gt;=$L494,"OK","Bajo objetivo"))))</f>
        <v/>
      </c>
      <c r="N494" s="20">
        <f>IF(OR($E494="",$L494="",N($L494)&gt;=1),"",ROUNDUP($E494/(1-$L494)*IF(Configuración!$C$3="Responsable inscripto",1+IF($D494="",Configuración!$C$4,$D494),1),0))</f>
        <v/>
      </c>
      <c r="O494" s="22">
        <f>IF(OR($I494="",$G494=""),"",$I494*$G494)</f>
        <v/>
      </c>
      <c r="P494" s="22">
        <f>IF(OR($H494="",$G494=""),"",$H494*$G494)</f>
        <v/>
      </c>
    </row>
    <row r="495">
      <c r="A495" s="15" t="n"/>
      <c r="B495" s="15" t="n"/>
      <c r="C495" s="15" t="n"/>
      <c r="D495" s="16" t="n"/>
      <c r="E495" s="19" t="n"/>
      <c r="F495" s="19" t="n"/>
      <c r="G495" s="15" t="n"/>
      <c r="H495" s="20">
        <f>IF($F495="","",IF(Configuración!$C$3="Responsable inscripto",$F495/(1+IF($D495="",Configuración!$C$4,$D495)),$F495))</f>
        <v/>
      </c>
      <c r="I495" s="20">
        <f>IF(OR($E495="",$H495=""),"",$H495-$E495)</f>
        <v/>
      </c>
      <c r="J495" s="17">
        <f>IF(OR($I495="",N($H495)=0),"",$I495/$H495)</f>
        <v/>
      </c>
      <c r="K495" s="17">
        <f>IF(OR($I495="",N($E495)=0),"",$I495/$E495)</f>
        <v/>
      </c>
      <c r="L495" s="17">
        <f>IF($C495="","",IFERROR(INDEX(Rubros!$B$2:$B$31,MATCH($C495,Rubros!$A$2:$A$31,0)),""))</f>
        <v/>
      </c>
      <c r="M495" s="21">
        <f>IF($J495="","",IF($J495&lt;0,"Pierde plata",IF($L495="","Sin objetivo",IF($J495&gt;=$L495,"OK","Bajo objetivo"))))</f>
        <v/>
      </c>
      <c r="N495" s="20">
        <f>IF(OR($E495="",$L495="",N($L495)&gt;=1),"",ROUNDUP($E495/(1-$L495)*IF(Configuración!$C$3="Responsable inscripto",1+IF($D495="",Configuración!$C$4,$D495),1),0))</f>
        <v/>
      </c>
      <c r="O495" s="22">
        <f>IF(OR($I495="",$G495=""),"",$I495*$G495)</f>
        <v/>
      </c>
      <c r="P495" s="22">
        <f>IF(OR($H495="",$G495=""),"",$H495*$G495)</f>
        <v/>
      </c>
    </row>
    <row r="496">
      <c r="A496" s="15" t="n"/>
      <c r="B496" s="15" t="n"/>
      <c r="C496" s="15" t="n"/>
      <c r="D496" s="16" t="n"/>
      <c r="E496" s="19" t="n"/>
      <c r="F496" s="19" t="n"/>
      <c r="G496" s="15" t="n"/>
      <c r="H496" s="20">
        <f>IF($F496="","",IF(Configuración!$C$3="Responsable inscripto",$F496/(1+IF($D496="",Configuración!$C$4,$D496)),$F496))</f>
        <v/>
      </c>
      <c r="I496" s="20">
        <f>IF(OR($E496="",$H496=""),"",$H496-$E496)</f>
        <v/>
      </c>
      <c r="J496" s="17">
        <f>IF(OR($I496="",N($H496)=0),"",$I496/$H496)</f>
        <v/>
      </c>
      <c r="K496" s="17">
        <f>IF(OR($I496="",N($E496)=0),"",$I496/$E496)</f>
        <v/>
      </c>
      <c r="L496" s="17">
        <f>IF($C496="","",IFERROR(INDEX(Rubros!$B$2:$B$31,MATCH($C496,Rubros!$A$2:$A$31,0)),""))</f>
        <v/>
      </c>
      <c r="M496" s="21">
        <f>IF($J496="","",IF($J496&lt;0,"Pierde plata",IF($L496="","Sin objetivo",IF($J496&gt;=$L496,"OK","Bajo objetivo"))))</f>
        <v/>
      </c>
      <c r="N496" s="20">
        <f>IF(OR($E496="",$L496="",N($L496)&gt;=1),"",ROUNDUP($E496/(1-$L496)*IF(Configuración!$C$3="Responsable inscripto",1+IF($D496="",Configuración!$C$4,$D496),1),0))</f>
        <v/>
      </c>
      <c r="O496" s="22">
        <f>IF(OR($I496="",$G496=""),"",$I496*$G496)</f>
        <v/>
      </c>
      <c r="P496" s="22">
        <f>IF(OR($H496="",$G496=""),"",$H496*$G496)</f>
        <v/>
      </c>
    </row>
    <row r="497">
      <c r="A497" s="15" t="n"/>
      <c r="B497" s="15" t="n"/>
      <c r="C497" s="15" t="n"/>
      <c r="D497" s="16" t="n"/>
      <c r="E497" s="19" t="n"/>
      <c r="F497" s="19" t="n"/>
      <c r="G497" s="15" t="n"/>
      <c r="H497" s="20">
        <f>IF($F497="","",IF(Configuración!$C$3="Responsable inscripto",$F497/(1+IF($D497="",Configuración!$C$4,$D497)),$F497))</f>
        <v/>
      </c>
      <c r="I497" s="20">
        <f>IF(OR($E497="",$H497=""),"",$H497-$E497)</f>
        <v/>
      </c>
      <c r="J497" s="17">
        <f>IF(OR($I497="",N($H497)=0),"",$I497/$H497)</f>
        <v/>
      </c>
      <c r="K497" s="17">
        <f>IF(OR($I497="",N($E497)=0),"",$I497/$E497)</f>
        <v/>
      </c>
      <c r="L497" s="17">
        <f>IF($C497="","",IFERROR(INDEX(Rubros!$B$2:$B$31,MATCH($C497,Rubros!$A$2:$A$31,0)),""))</f>
        <v/>
      </c>
      <c r="M497" s="21">
        <f>IF($J497="","",IF($J497&lt;0,"Pierde plata",IF($L497="","Sin objetivo",IF($J497&gt;=$L497,"OK","Bajo objetivo"))))</f>
        <v/>
      </c>
      <c r="N497" s="20">
        <f>IF(OR($E497="",$L497="",N($L497)&gt;=1),"",ROUNDUP($E497/(1-$L497)*IF(Configuración!$C$3="Responsable inscripto",1+IF($D497="",Configuración!$C$4,$D497),1),0))</f>
        <v/>
      </c>
      <c r="O497" s="22">
        <f>IF(OR($I497="",$G497=""),"",$I497*$G497)</f>
        <v/>
      </c>
      <c r="P497" s="22">
        <f>IF(OR($H497="",$G497=""),"",$H497*$G497)</f>
        <v/>
      </c>
    </row>
    <row r="498">
      <c r="A498" s="15" t="n"/>
      <c r="B498" s="15" t="n"/>
      <c r="C498" s="15" t="n"/>
      <c r="D498" s="16" t="n"/>
      <c r="E498" s="19" t="n"/>
      <c r="F498" s="19" t="n"/>
      <c r="G498" s="15" t="n"/>
      <c r="H498" s="20">
        <f>IF($F498="","",IF(Configuración!$C$3="Responsable inscripto",$F498/(1+IF($D498="",Configuración!$C$4,$D498)),$F498))</f>
        <v/>
      </c>
      <c r="I498" s="20">
        <f>IF(OR($E498="",$H498=""),"",$H498-$E498)</f>
        <v/>
      </c>
      <c r="J498" s="17">
        <f>IF(OR($I498="",N($H498)=0),"",$I498/$H498)</f>
        <v/>
      </c>
      <c r="K498" s="17">
        <f>IF(OR($I498="",N($E498)=0),"",$I498/$E498)</f>
        <v/>
      </c>
      <c r="L498" s="17">
        <f>IF($C498="","",IFERROR(INDEX(Rubros!$B$2:$B$31,MATCH($C498,Rubros!$A$2:$A$31,0)),""))</f>
        <v/>
      </c>
      <c r="M498" s="21">
        <f>IF($J498="","",IF($J498&lt;0,"Pierde plata",IF($L498="","Sin objetivo",IF($J498&gt;=$L498,"OK","Bajo objetivo"))))</f>
        <v/>
      </c>
      <c r="N498" s="20">
        <f>IF(OR($E498="",$L498="",N($L498)&gt;=1),"",ROUNDUP($E498/(1-$L498)*IF(Configuración!$C$3="Responsable inscripto",1+IF($D498="",Configuración!$C$4,$D498),1),0))</f>
        <v/>
      </c>
      <c r="O498" s="22">
        <f>IF(OR($I498="",$G498=""),"",$I498*$G498)</f>
        <v/>
      </c>
      <c r="P498" s="22">
        <f>IF(OR($H498="",$G498=""),"",$H498*$G498)</f>
        <v/>
      </c>
    </row>
    <row r="499">
      <c r="A499" s="15" t="n"/>
      <c r="B499" s="15" t="n"/>
      <c r="C499" s="15" t="n"/>
      <c r="D499" s="16" t="n"/>
      <c r="E499" s="19" t="n"/>
      <c r="F499" s="19" t="n"/>
      <c r="G499" s="15" t="n"/>
      <c r="H499" s="20">
        <f>IF($F499="","",IF(Configuración!$C$3="Responsable inscripto",$F499/(1+IF($D499="",Configuración!$C$4,$D499)),$F499))</f>
        <v/>
      </c>
      <c r="I499" s="20">
        <f>IF(OR($E499="",$H499=""),"",$H499-$E499)</f>
        <v/>
      </c>
      <c r="J499" s="17">
        <f>IF(OR($I499="",N($H499)=0),"",$I499/$H499)</f>
        <v/>
      </c>
      <c r="K499" s="17">
        <f>IF(OR($I499="",N($E499)=0),"",$I499/$E499)</f>
        <v/>
      </c>
      <c r="L499" s="17">
        <f>IF($C499="","",IFERROR(INDEX(Rubros!$B$2:$B$31,MATCH($C499,Rubros!$A$2:$A$31,0)),""))</f>
        <v/>
      </c>
      <c r="M499" s="21">
        <f>IF($J499="","",IF($J499&lt;0,"Pierde plata",IF($L499="","Sin objetivo",IF($J499&gt;=$L499,"OK","Bajo objetivo"))))</f>
        <v/>
      </c>
      <c r="N499" s="20">
        <f>IF(OR($E499="",$L499="",N($L499)&gt;=1),"",ROUNDUP($E499/(1-$L499)*IF(Configuración!$C$3="Responsable inscripto",1+IF($D499="",Configuración!$C$4,$D499),1),0))</f>
        <v/>
      </c>
      <c r="O499" s="22">
        <f>IF(OR($I499="",$G499=""),"",$I499*$G499)</f>
        <v/>
      </c>
      <c r="P499" s="22">
        <f>IF(OR($H499="",$G499=""),"",$H499*$G499)</f>
        <v/>
      </c>
    </row>
    <row r="500">
      <c r="A500" s="15" t="n"/>
      <c r="B500" s="15" t="n"/>
      <c r="C500" s="15" t="n"/>
      <c r="D500" s="16" t="n"/>
      <c r="E500" s="19" t="n"/>
      <c r="F500" s="19" t="n"/>
      <c r="G500" s="15" t="n"/>
      <c r="H500" s="20">
        <f>IF($F500="","",IF(Configuración!$C$3="Responsable inscripto",$F500/(1+IF($D500="",Configuración!$C$4,$D500)),$F500))</f>
        <v/>
      </c>
      <c r="I500" s="20">
        <f>IF(OR($E500="",$H500=""),"",$H500-$E500)</f>
        <v/>
      </c>
      <c r="J500" s="17">
        <f>IF(OR($I500="",N($H500)=0),"",$I500/$H500)</f>
        <v/>
      </c>
      <c r="K500" s="17">
        <f>IF(OR($I500="",N($E500)=0),"",$I500/$E500)</f>
        <v/>
      </c>
      <c r="L500" s="17">
        <f>IF($C500="","",IFERROR(INDEX(Rubros!$B$2:$B$31,MATCH($C500,Rubros!$A$2:$A$31,0)),""))</f>
        <v/>
      </c>
      <c r="M500" s="21">
        <f>IF($J500="","",IF($J500&lt;0,"Pierde plata",IF($L500="","Sin objetivo",IF($J500&gt;=$L500,"OK","Bajo objetivo"))))</f>
        <v/>
      </c>
      <c r="N500" s="20">
        <f>IF(OR($E500="",$L500="",N($L500)&gt;=1),"",ROUNDUP($E500/(1-$L500)*IF(Configuración!$C$3="Responsable inscripto",1+IF($D500="",Configuración!$C$4,$D500),1),0))</f>
        <v/>
      </c>
      <c r="O500" s="22">
        <f>IF(OR($I500="",$G500=""),"",$I500*$G500)</f>
        <v/>
      </c>
      <c r="P500" s="22">
        <f>IF(OR($H500="",$G500=""),"",$H500*$G500)</f>
        <v/>
      </c>
    </row>
    <row r="501">
      <c r="A501" s="15" t="n"/>
      <c r="B501" s="15" t="n"/>
      <c r="C501" s="15" t="n"/>
      <c r="D501" s="16" t="n"/>
      <c r="E501" s="19" t="n"/>
      <c r="F501" s="19" t="n"/>
      <c r="G501" s="15" t="n"/>
      <c r="H501" s="20">
        <f>IF($F501="","",IF(Configuración!$C$3="Responsable inscripto",$F501/(1+IF($D501="",Configuración!$C$4,$D501)),$F501))</f>
        <v/>
      </c>
      <c r="I501" s="20">
        <f>IF(OR($E501="",$H501=""),"",$H501-$E501)</f>
        <v/>
      </c>
      <c r="J501" s="17">
        <f>IF(OR($I501="",N($H501)=0),"",$I501/$H501)</f>
        <v/>
      </c>
      <c r="K501" s="17">
        <f>IF(OR($I501="",N($E501)=0),"",$I501/$E501)</f>
        <v/>
      </c>
      <c r="L501" s="17">
        <f>IF($C501="","",IFERROR(INDEX(Rubros!$B$2:$B$31,MATCH($C501,Rubros!$A$2:$A$31,0)),""))</f>
        <v/>
      </c>
      <c r="M501" s="21">
        <f>IF($J501="","",IF($J501&lt;0,"Pierde plata",IF($L501="","Sin objetivo",IF($J501&gt;=$L501,"OK","Bajo objetivo"))))</f>
        <v/>
      </c>
      <c r="N501" s="20">
        <f>IF(OR($E501="",$L501="",N($L501)&gt;=1),"",ROUNDUP($E501/(1-$L501)*IF(Configuración!$C$3="Responsable inscripto",1+IF($D501="",Configuración!$C$4,$D501),1),0))</f>
        <v/>
      </c>
      <c r="O501" s="22">
        <f>IF(OR($I501="",$G501=""),"",$I501*$G501)</f>
        <v/>
      </c>
      <c r="P501" s="22">
        <f>IF(OR($H501="",$G501=""),"",$H501*$G501)</f>
        <v/>
      </c>
    </row>
    <row r="502">
      <c r="A502" s="15" t="n"/>
      <c r="B502" s="15" t="n"/>
      <c r="C502" s="15" t="n"/>
      <c r="D502" s="16" t="n"/>
      <c r="E502" s="19" t="n"/>
      <c r="F502" s="19" t="n"/>
      <c r="G502" s="15" t="n"/>
      <c r="H502" s="20">
        <f>IF($F502="","",IF(Configuración!$C$3="Responsable inscripto",$F502/(1+IF($D502="",Configuración!$C$4,$D502)),$F502))</f>
        <v/>
      </c>
      <c r="I502" s="20">
        <f>IF(OR($E502="",$H502=""),"",$H502-$E502)</f>
        <v/>
      </c>
      <c r="J502" s="17">
        <f>IF(OR($I502="",N($H502)=0),"",$I502/$H502)</f>
        <v/>
      </c>
      <c r="K502" s="17">
        <f>IF(OR($I502="",N($E502)=0),"",$I502/$E502)</f>
        <v/>
      </c>
      <c r="L502" s="17">
        <f>IF($C502="","",IFERROR(INDEX(Rubros!$B$2:$B$31,MATCH($C502,Rubros!$A$2:$A$31,0)),""))</f>
        <v/>
      </c>
      <c r="M502" s="21">
        <f>IF($J502="","",IF($J502&lt;0,"Pierde plata",IF($L502="","Sin objetivo",IF($J502&gt;=$L502,"OK","Bajo objetivo"))))</f>
        <v/>
      </c>
      <c r="N502" s="20">
        <f>IF(OR($E502="",$L502="",N($L502)&gt;=1),"",ROUNDUP($E502/(1-$L502)*IF(Configuración!$C$3="Responsable inscripto",1+IF($D502="",Configuración!$C$4,$D502),1),0))</f>
        <v/>
      </c>
      <c r="O502" s="22">
        <f>IF(OR($I502="",$G502=""),"",$I502*$G502)</f>
        <v/>
      </c>
      <c r="P502" s="22">
        <f>IF(OR($H502="",$G502=""),"",$H502*$G502)</f>
        <v/>
      </c>
    </row>
    <row r="503">
      <c r="A503" s="15" t="n"/>
      <c r="B503" s="15" t="n"/>
      <c r="C503" s="15" t="n"/>
      <c r="D503" s="16" t="n"/>
      <c r="E503" s="19" t="n"/>
      <c r="F503" s="19" t="n"/>
      <c r="G503" s="15" t="n"/>
      <c r="H503" s="20">
        <f>IF($F503="","",IF(Configuración!$C$3="Responsable inscripto",$F503/(1+IF($D503="",Configuración!$C$4,$D503)),$F503))</f>
        <v/>
      </c>
      <c r="I503" s="20">
        <f>IF(OR($E503="",$H503=""),"",$H503-$E503)</f>
        <v/>
      </c>
      <c r="J503" s="17">
        <f>IF(OR($I503="",N($H503)=0),"",$I503/$H503)</f>
        <v/>
      </c>
      <c r="K503" s="17">
        <f>IF(OR($I503="",N($E503)=0),"",$I503/$E503)</f>
        <v/>
      </c>
      <c r="L503" s="17">
        <f>IF($C503="","",IFERROR(INDEX(Rubros!$B$2:$B$31,MATCH($C503,Rubros!$A$2:$A$31,0)),""))</f>
        <v/>
      </c>
      <c r="M503" s="21">
        <f>IF($J503="","",IF($J503&lt;0,"Pierde plata",IF($L503="","Sin objetivo",IF($J503&gt;=$L503,"OK","Bajo objetivo"))))</f>
        <v/>
      </c>
      <c r="N503" s="20">
        <f>IF(OR($E503="",$L503="",N($L503)&gt;=1),"",ROUNDUP($E503/(1-$L503)*IF(Configuración!$C$3="Responsable inscripto",1+IF($D503="",Configuración!$C$4,$D503),1),0))</f>
        <v/>
      </c>
      <c r="O503" s="22">
        <f>IF(OR($I503="",$G503=""),"",$I503*$G503)</f>
        <v/>
      </c>
      <c r="P503" s="22">
        <f>IF(OR($H503="",$G503=""),"",$H503*$G503)</f>
        <v/>
      </c>
    </row>
    <row r="504">
      <c r="A504" s="15" t="n"/>
      <c r="B504" s="15" t="n"/>
      <c r="C504" s="15" t="n"/>
      <c r="D504" s="16" t="n"/>
      <c r="E504" s="19" t="n"/>
      <c r="F504" s="19" t="n"/>
      <c r="G504" s="15" t="n"/>
      <c r="H504" s="20">
        <f>IF($F504="","",IF(Configuración!$C$3="Responsable inscripto",$F504/(1+IF($D504="",Configuración!$C$4,$D504)),$F504))</f>
        <v/>
      </c>
      <c r="I504" s="20">
        <f>IF(OR($E504="",$H504=""),"",$H504-$E504)</f>
        <v/>
      </c>
      <c r="J504" s="17">
        <f>IF(OR($I504="",N($H504)=0),"",$I504/$H504)</f>
        <v/>
      </c>
      <c r="K504" s="17">
        <f>IF(OR($I504="",N($E504)=0),"",$I504/$E504)</f>
        <v/>
      </c>
      <c r="L504" s="17">
        <f>IF($C504="","",IFERROR(INDEX(Rubros!$B$2:$B$31,MATCH($C504,Rubros!$A$2:$A$31,0)),""))</f>
        <v/>
      </c>
      <c r="M504" s="21">
        <f>IF($J504="","",IF($J504&lt;0,"Pierde plata",IF($L504="","Sin objetivo",IF($J504&gt;=$L504,"OK","Bajo objetivo"))))</f>
        <v/>
      </c>
      <c r="N504" s="20">
        <f>IF(OR($E504="",$L504="",N($L504)&gt;=1),"",ROUNDUP($E504/(1-$L504)*IF(Configuración!$C$3="Responsable inscripto",1+IF($D504="",Configuración!$C$4,$D504),1),0))</f>
        <v/>
      </c>
      <c r="O504" s="22">
        <f>IF(OR($I504="",$G504=""),"",$I504*$G504)</f>
        <v/>
      </c>
      <c r="P504" s="22">
        <f>IF(OR($H504="",$G504=""),"",$H504*$G504)</f>
        <v/>
      </c>
    </row>
    <row r="505">
      <c r="A505" s="15" t="n"/>
      <c r="B505" s="15" t="n"/>
      <c r="C505" s="15" t="n"/>
      <c r="D505" s="16" t="n"/>
      <c r="E505" s="19" t="n"/>
      <c r="F505" s="19" t="n"/>
      <c r="G505" s="15" t="n"/>
      <c r="H505" s="20">
        <f>IF($F505="","",IF(Configuración!$C$3="Responsable inscripto",$F505/(1+IF($D505="",Configuración!$C$4,$D505)),$F505))</f>
        <v/>
      </c>
      <c r="I505" s="20">
        <f>IF(OR($E505="",$H505=""),"",$H505-$E505)</f>
        <v/>
      </c>
      <c r="J505" s="17">
        <f>IF(OR($I505="",N($H505)=0),"",$I505/$H505)</f>
        <v/>
      </c>
      <c r="K505" s="17">
        <f>IF(OR($I505="",N($E505)=0),"",$I505/$E505)</f>
        <v/>
      </c>
      <c r="L505" s="17">
        <f>IF($C505="","",IFERROR(INDEX(Rubros!$B$2:$B$31,MATCH($C505,Rubros!$A$2:$A$31,0)),""))</f>
        <v/>
      </c>
      <c r="M505" s="21">
        <f>IF($J505="","",IF($J505&lt;0,"Pierde plata",IF($L505="","Sin objetivo",IF($J505&gt;=$L505,"OK","Bajo objetivo"))))</f>
        <v/>
      </c>
      <c r="N505" s="20">
        <f>IF(OR($E505="",$L505="",N($L505)&gt;=1),"",ROUNDUP($E505/(1-$L505)*IF(Configuración!$C$3="Responsable inscripto",1+IF($D505="",Configuración!$C$4,$D505),1),0))</f>
        <v/>
      </c>
      <c r="O505" s="22">
        <f>IF(OR($I505="",$G505=""),"",$I505*$G505)</f>
        <v/>
      </c>
      <c r="P505" s="22">
        <f>IF(OR($H505="",$G505=""),"",$H505*$G505)</f>
        <v/>
      </c>
    </row>
    <row r="506">
      <c r="A506" s="15" t="n"/>
      <c r="B506" s="15" t="n"/>
      <c r="C506" s="15" t="n"/>
      <c r="D506" s="16" t="n"/>
      <c r="E506" s="19" t="n"/>
      <c r="F506" s="19" t="n"/>
      <c r="G506" s="15" t="n"/>
      <c r="H506" s="20">
        <f>IF($F506="","",IF(Configuración!$C$3="Responsable inscripto",$F506/(1+IF($D506="",Configuración!$C$4,$D506)),$F506))</f>
        <v/>
      </c>
      <c r="I506" s="20">
        <f>IF(OR($E506="",$H506=""),"",$H506-$E506)</f>
        <v/>
      </c>
      <c r="J506" s="17">
        <f>IF(OR($I506="",N($H506)=0),"",$I506/$H506)</f>
        <v/>
      </c>
      <c r="K506" s="17">
        <f>IF(OR($I506="",N($E506)=0),"",$I506/$E506)</f>
        <v/>
      </c>
      <c r="L506" s="17">
        <f>IF($C506="","",IFERROR(INDEX(Rubros!$B$2:$B$31,MATCH($C506,Rubros!$A$2:$A$31,0)),""))</f>
        <v/>
      </c>
      <c r="M506" s="21">
        <f>IF($J506="","",IF($J506&lt;0,"Pierde plata",IF($L506="","Sin objetivo",IF($J506&gt;=$L506,"OK","Bajo objetivo"))))</f>
        <v/>
      </c>
      <c r="N506" s="20">
        <f>IF(OR($E506="",$L506="",N($L506)&gt;=1),"",ROUNDUP($E506/(1-$L506)*IF(Configuración!$C$3="Responsable inscripto",1+IF($D506="",Configuración!$C$4,$D506),1),0))</f>
        <v/>
      </c>
      <c r="O506" s="22">
        <f>IF(OR($I506="",$G506=""),"",$I506*$G506)</f>
        <v/>
      </c>
      <c r="P506" s="22">
        <f>IF(OR($H506="",$G506=""),"",$H506*$G506)</f>
        <v/>
      </c>
    </row>
    <row r="507">
      <c r="A507" s="15" t="n"/>
      <c r="B507" s="15" t="n"/>
      <c r="C507" s="15" t="n"/>
      <c r="D507" s="16" t="n"/>
      <c r="E507" s="19" t="n"/>
      <c r="F507" s="19" t="n"/>
      <c r="G507" s="15" t="n"/>
      <c r="H507" s="20">
        <f>IF($F507="","",IF(Configuración!$C$3="Responsable inscripto",$F507/(1+IF($D507="",Configuración!$C$4,$D507)),$F507))</f>
        <v/>
      </c>
      <c r="I507" s="20">
        <f>IF(OR($E507="",$H507=""),"",$H507-$E507)</f>
        <v/>
      </c>
      <c r="J507" s="17">
        <f>IF(OR($I507="",N($H507)=0),"",$I507/$H507)</f>
        <v/>
      </c>
      <c r="K507" s="17">
        <f>IF(OR($I507="",N($E507)=0),"",$I507/$E507)</f>
        <v/>
      </c>
      <c r="L507" s="17">
        <f>IF($C507="","",IFERROR(INDEX(Rubros!$B$2:$B$31,MATCH($C507,Rubros!$A$2:$A$31,0)),""))</f>
        <v/>
      </c>
      <c r="M507" s="21">
        <f>IF($J507="","",IF($J507&lt;0,"Pierde plata",IF($L507="","Sin objetivo",IF($J507&gt;=$L507,"OK","Bajo objetivo"))))</f>
        <v/>
      </c>
      <c r="N507" s="20">
        <f>IF(OR($E507="",$L507="",N($L507)&gt;=1),"",ROUNDUP($E507/(1-$L507)*IF(Configuración!$C$3="Responsable inscripto",1+IF($D507="",Configuración!$C$4,$D507),1),0))</f>
        <v/>
      </c>
      <c r="O507" s="22">
        <f>IF(OR($I507="",$G507=""),"",$I507*$G507)</f>
        <v/>
      </c>
      <c r="P507" s="22">
        <f>IF(OR($H507="",$G507=""),"",$H507*$G507)</f>
        <v/>
      </c>
    </row>
    <row r="508">
      <c r="A508" s="15" t="n"/>
      <c r="B508" s="15" t="n"/>
      <c r="C508" s="15" t="n"/>
      <c r="D508" s="16" t="n"/>
      <c r="E508" s="19" t="n"/>
      <c r="F508" s="19" t="n"/>
      <c r="G508" s="15" t="n"/>
      <c r="H508" s="20">
        <f>IF($F508="","",IF(Configuración!$C$3="Responsable inscripto",$F508/(1+IF($D508="",Configuración!$C$4,$D508)),$F508))</f>
        <v/>
      </c>
      <c r="I508" s="20">
        <f>IF(OR($E508="",$H508=""),"",$H508-$E508)</f>
        <v/>
      </c>
      <c r="J508" s="17">
        <f>IF(OR($I508="",N($H508)=0),"",$I508/$H508)</f>
        <v/>
      </c>
      <c r="K508" s="17">
        <f>IF(OR($I508="",N($E508)=0),"",$I508/$E508)</f>
        <v/>
      </c>
      <c r="L508" s="17">
        <f>IF($C508="","",IFERROR(INDEX(Rubros!$B$2:$B$31,MATCH($C508,Rubros!$A$2:$A$31,0)),""))</f>
        <v/>
      </c>
      <c r="M508" s="21">
        <f>IF($J508="","",IF($J508&lt;0,"Pierde plata",IF($L508="","Sin objetivo",IF($J508&gt;=$L508,"OK","Bajo objetivo"))))</f>
        <v/>
      </c>
      <c r="N508" s="20">
        <f>IF(OR($E508="",$L508="",N($L508)&gt;=1),"",ROUNDUP($E508/(1-$L508)*IF(Configuración!$C$3="Responsable inscripto",1+IF($D508="",Configuración!$C$4,$D508),1),0))</f>
        <v/>
      </c>
      <c r="O508" s="22">
        <f>IF(OR($I508="",$G508=""),"",$I508*$G508)</f>
        <v/>
      </c>
      <c r="P508" s="22">
        <f>IF(OR($H508="",$G508=""),"",$H508*$G508)</f>
        <v/>
      </c>
    </row>
    <row r="509">
      <c r="A509" s="15" t="n"/>
      <c r="B509" s="15" t="n"/>
      <c r="C509" s="15" t="n"/>
      <c r="D509" s="16" t="n"/>
      <c r="E509" s="19" t="n"/>
      <c r="F509" s="19" t="n"/>
      <c r="G509" s="15" t="n"/>
      <c r="H509" s="20">
        <f>IF($F509="","",IF(Configuración!$C$3="Responsable inscripto",$F509/(1+IF($D509="",Configuración!$C$4,$D509)),$F509))</f>
        <v/>
      </c>
      <c r="I509" s="20">
        <f>IF(OR($E509="",$H509=""),"",$H509-$E509)</f>
        <v/>
      </c>
      <c r="J509" s="17">
        <f>IF(OR($I509="",N($H509)=0),"",$I509/$H509)</f>
        <v/>
      </c>
      <c r="K509" s="17">
        <f>IF(OR($I509="",N($E509)=0),"",$I509/$E509)</f>
        <v/>
      </c>
      <c r="L509" s="17">
        <f>IF($C509="","",IFERROR(INDEX(Rubros!$B$2:$B$31,MATCH($C509,Rubros!$A$2:$A$31,0)),""))</f>
        <v/>
      </c>
      <c r="M509" s="21">
        <f>IF($J509="","",IF($J509&lt;0,"Pierde plata",IF($L509="","Sin objetivo",IF($J509&gt;=$L509,"OK","Bajo objetivo"))))</f>
        <v/>
      </c>
      <c r="N509" s="20">
        <f>IF(OR($E509="",$L509="",N($L509)&gt;=1),"",ROUNDUP($E509/(1-$L509)*IF(Configuración!$C$3="Responsable inscripto",1+IF($D509="",Configuración!$C$4,$D509),1),0))</f>
        <v/>
      </c>
      <c r="O509" s="22">
        <f>IF(OR($I509="",$G509=""),"",$I509*$G509)</f>
        <v/>
      </c>
      <c r="P509" s="22">
        <f>IF(OR($H509="",$G509=""),"",$H509*$G509)</f>
        <v/>
      </c>
    </row>
    <row r="510">
      <c r="A510" s="15" t="n"/>
      <c r="B510" s="15" t="n"/>
      <c r="C510" s="15" t="n"/>
      <c r="D510" s="16" t="n"/>
      <c r="E510" s="19" t="n"/>
      <c r="F510" s="19" t="n"/>
      <c r="G510" s="15" t="n"/>
      <c r="H510" s="20">
        <f>IF($F510="","",IF(Configuración!$C$3="Responsable inscripto",$F510/(1+IF($D510="",Configuración!$C$4,$D510)),$F510))</f>
        <v/>
      </c>
      <c r="I510" s="20">
        <f>IF(OR($E510="",$H510=""),"",$H510-$E510)</f>
        <v/>
      </c>
      <c r="J510" s="17">
        <f>IF(OR($I510="",N($H510)=0),"",$I510/$H510)</f>
        <v/>
      </c>
      <c r="K510" s="17">
        <f>IF(OR($I510="",N($E510)=0),"",$I510/$E510)</f>
        <v/>
      </c>
      <c r="L510" s="17">
        <f>IF($C510="","",IFERROR(INDEX(Rubros!$B$2:$B$31,MATCH($C510,Rubros!$A$2:$A$31,0)),""))</f>
        <v/>
      </c>
      <c r="M510" s="21">
        <f>IF($J510="","",IF($J510&lt;0,"Pierde plata",IF($L510="","Sin objetivo",IF($J510&gt;=$L510,"OK","Bajo objetivo"))))</f>
        <v/>
      </c>
      <c r="N510" s="20">
        <f>IF(OR($E510="",$L510="",N($L510)&gt;=1),"",ROUNDUP($E510/(1-$L510)*IF(Configuración!$C$3="Responsable inscripto",1+IF($D510="",Configuración!$C$4,$D510),1),0))</f>
        <v/>
      </c>
      <c r="O510" s="22">
        <f>IF(OR($I510="",$G510=""),"",$I510*$G510)</f>
        <v/>
      </c>
      <c r="P510" s="22">
        <f>IF(OR($H510="",$G510=""),"",$H510*$G510)</f>
        <v/>
      </c>
    </row>
    <row r="511">
      <c r="A511" s="15" t="n"/>
      <c r="B511" s="15" t="n"/>
      <c r="C511" s="15" t="n"/>
      <c r="D511" s="16" t="n"/>
      <c r="E511" s="19" t="n"/>
      <c r="F511" s="19" t="n"/>
      <c r="G511" s="15" t="n"/>
      <c r="H511" s="20">
        <f>IF($F511="","",IF(Configuración!$C$3="Responsable inscripto",$F511/(1+IF($D511="",Configuración!$C$4,$D511)),$F511))</f>
        <v/>
      </c>
      <c r="I511" s="20">
        <f>IF(OR($E511="",$H511=""),"",$H511-$E511)</f>
        <v/>
      </c>
      <c r="J511" s="17">
        <f>IF(OR($I511="",N($H511)=0),"",$I511/$H511)</f>
        <v/>
      </c>
      <c r="K511" s="17">
        <f>IF(OR($I511="",N($E511)=0),"",$I511/$E511)</f>
        <v/>
      </c>
      <c r="L511" s="17">
        <f>IF($C511="","",IFERROR(INDEX(Rubros!$B$2:$B$31,MATCH($C511,Rubros!$A$2:$A$31,0)),""))</f>
        <v/>
      </c>
      <c r="M511" s="21">
        <f>IF($J511="","",IF($J511&lt;0,"Pierde plata",IF($L511="","Sin objetivo",IF($J511&gt;=$L511,"OK","Bajo objetivo"))))</f>
        <v/>
      </c>
      <c r="N511" s="20">
        <f>IF(OR($E511="",$L511="",N($L511)&gt;=1),"",ROUNDUP($E511/(1-$L511)*IF(Configuración!$C$3="Responsable inscripto",1+IF($D511="",Configuración!$C$4,$D511),1),0))</f>
        <v/>
      </c>
      <c r="O511" s="22">
        <f>IF(OR($I511="",$G511=""),"",$I511*$G511)</f>
        <v/>
      </c>
      <c r="P511" s="22">
        <f>IF(OR($H511="",$G511=""),"",$H511*$G511)</f>
        <v/>
      </c>
    </row>
    <row r="512">
      <c r="A512" s="15" t="n"/>
      <c r="B512" s="15" t="n"/>
      <c r="C512" s="15" t="n"/>
      <c r="D512" s="16" t="n"/>
      <c r="E512" s="19" t="n"/>
      <c r="F512" s="19" t="n"/>
      <c r="G512" s="15" t="n"/>
      <c r="H512" s="20">
        <f>IF($F512="","",IF(Configuración!$C$3="Responsable inscripto",$F512/(1+IF($D512="",Configuración!$C$4,$D512)),$F512))</f>
        <v/>
      </c>
      <c r="I512" s="20">
        <f>IF(OR($E512="",$H512=""),"",$H512-$E512)</f>
        <v/>
      </c>
      <c r="J512" s="17">
        <f>IF(OR($I512="",N($H512)=0),"",$I512/$H512)</f>
        <v/>
      </c>
      <c r="K512" s="17">
        <f>IF(OR($I512="",N($E512)=0),"",$I512/$E512)</f>
        <v/>
      </c>
      <c r="L512" s="17">
        <f>IF($C512="","",IFERROR(INDEX(Rubros!$B$2:$B$31,MATCH($C512,Rubros!$A$2:$A$31,0)),""))</f>
        <v/>
      </c>
      <c r="M512" s="21">
        <f>IF($J512="","",IF($J512&lt;0,"Pierde plata",IF($L512="","Sin objetivo",IF($J512&gt;=$L512,"OK","Bajo objetivo"))))</f>
        <v/>
      </c>
      <c r="N512" s="20">
        <f>IF(OR($E512="",$L512="",N($L512)&gt;=1),"",ROUNDUP($E512/(1-$L512)*IF(Configuración!$C$3="Responsable inscripto",1+IF($D512="",Configuración!$C$4,$D512),1),0))</f>
        <v/>
      </c>
      <c r="O512" s="22">
        <f>IF(OR($I512="",$G512=""),"",$I512*$G512)</f>
        <v/>
      </c>
      <c r="P512" s="22">
        <f>IF(OR($H512="",$G512=""),"",$H512*$G512)</f>
        <v/>
      </c>
    </row>
    <row r="513">
      <c r="A513" s="15" t="n"/>
      <c r="B513" s="15" t="n"/>
      <c r="C513" s="15" t="n"/>
      <c r="D513" s="16" t="n"/>
      <c r="E513" s="19" t="n"/>
      <c r="F513" s="19" t="n"/>
      <c r="G513" s="15" t="n"/>
      <c r="H513" s="20">
        <f>IF($F513="","",IF(Configuración!$C$3="Responsable inscripto",$F513/(1+IF($D513="",Configuración!$C$4,$D513)),$F513))</f>
        <v/>
      </c>
      <c r="I513" s="20">
        <f>IF(OR($E513="",$H513=""),"",$H513-$E513)</f>
        <v/>
      </c>
      <c r="J513" s="17">
        <f>IF(OR($I513="",N($H513)=0),"",$I513/$H513)</f>
        <v/>
      </c>
      <c r="K513" s="17">
        <f>IF(OR($I513="",N($E513)=0),"",$I513/$E513)</f>
        <v/>
      </c>
      <c r="L513" s="17">
        <f>IF($C513="","",IFERROR(INDEX(Rubros!$B$2:$B$31,MATCH($C513,Rubros!$A$2:$A$31,0)),""))</f>
        <v/>
      </c>
      <c r="M513" s="21">
        <f>IF($J513="","",IF($J513&lt;0,"Pierde plata",IF($L513="","Sin objetivo",IF($J513&gt;=$L513,"OK","Bajo objetivo"))))</f>
        <v/>
      </c>
      <c r="N513" s="20">
        <f>IF(OR($E513="",$L513="",N($L513)&gt;=1),"",ROUNDUP($E513/(1-$L513)*IF(Configuración!$C$3="Responsable inscripto",1+IF($D513="",Configuración!$C$4,$D513),1),0))</f>
        <v/>
      </c>
      <c r="O513" s="22">
        <f>IF(OR($I513="",$G513=""),"",$I513*$G513)</f>
        <v/>
      </c>
      <c r="P513" s="22">
        <f>IF(OR($H513="",$G513=""),"",$H513*$G513)</f>
        <v/>
      </c>
    </row>
    <row r="514">
      <c r="A514" s="15" t="n"/>
      <c r="B514" s="15" t="n"/>
      <c r="C514" s="15" t="n"/>
      <c r="D514" s="16" t="n"/>
      <c r="E514" s="19" t="n"/>
      <c r="F514" s="19" t="n"/>
      <c r="G514" s="15" t="n"/>
      <c r="H514" s="20">
        <f>IF($F514="","",IF(Configuración!$C$3="Responsable inscripto",$F514/(1+IF($D514="",Configuración!$C$4,$D514)),$F514))</f>
        <v/>
      </c>
      <c r="I514" s="20">
        <f>IF(OR($E514="",$H514=""),"",$H514-$E514)</f>
        <v/>
      </c>
      <c r="J514" s="17">
        <f>IF(OR($I514="",N($H514)=0),"",$I514/$H514)</f>
        <v/>
      </c>
      <c r="K514" s="17">
        <f>IF(OR($I514="",N($E514)=0),"",$I514/$E514)</f>
        <v/>
      </c>
      <c r="L514" s="17">
        <f>IF($C514="","",IFERROR(INDEX(Rubros!$B$2:$B$31,MATCH($C514,Rubros!$A$2:$A$31,0)),""))</f>
        <v/>
      </c>
      <c r="M514" s="21">
        <f>IF($J514="","",IF($J514&lt;0,"Pierde plata",IF($L514="","Sin objetivo",IF($J514&gt;=$L514,"OK","Bajo objetivo"))))</f>
        <v/>
      </c>
      <c r="N514" s="20">
        <f>IF(OR($E514="",$L514="",N($L514)&gt;=1),"",ROUNDUP($E514/(1-$L514)*IF(Configuración!$C$3="Responsable inscripto",1+IF($D514="",Configuración!$C$4,$D514),1),0))</f>
        <v/>
      </c>
      <c r="O514" s="22">
        <f>IF(OR($I514="",$G514=""),"",$I514*$G514)</f>
        <v/>
      </c>
      <c r="P514" s="22">
        <f>IF(OR($H514="",$G514=""),"",$H514*$G514)</f>
        <v/>
      </c>
    </row>
    <row r="515">
      <c r="A515" s="15" t="n"/>
      <c r="B515" s="15" t="n"/>
      <c r="C515" s="15" t="n"/>
      <c r="D515" s="16" t="n"/>
      <c r="E515" s="19" t="n"/>
      <c r="F515" s="19" t="n"/>
      <c r="G515" s="15" t="n"/>
      <c r="H515" s="20">
        <f>IF($F515="","",IF(Configuración!$C$3="Responsable inscripto",$F515/(1+IF($D515="",Configuración!$C$4,$D515)),$F515))</f>
        <v/>
      </c>
      <c r="I515" s="20">
        <f>IF(OR($E515="",$H515=""),"",$H515-$E515)</f>
        <v/>
      </c>
      <c r="J515" s="17">
        <f>IF(OR($I515="",N($H515)=0),"",$I515/$H515)</f>
        <v/>
      </c>
      <c r="K515" s="17">
        <f>IF(OR($I515="",N($E515)=0),"",$I515/$E515)</f>
        <v/>
      </c>
      <c r="L515" s="17">
        <f>IF($C515="","",IFERROR(INDEX(Rubros!$B$2:$B$31,MATCH($C515,Rubros!$A$2:$A$31,0)),""))</f>
        <v/>
      </c>
      <c r="M515" s="21">
        <f>IF($J515="","",IF($J515&lt;0,"Pierde plata",IF($L515="","Sin objetivo",IF($J515&gt;=$L515,"OK","Bajo objetivo"))))</f>
        <v/>
      </c>
      <c r="N515" s="20">
        <f>IF(OR($E515="",$L515="",N($L515)&gt;=1),"",ROUNDUP($E515/(1-$L515)*IF(Configuración!$C$3="Responsable inscripto",1+IF($D515="",Configuración!$C$4,$D515),1),0))</f>
        <v/>
      </c>
      <c r="O515" s="22">
        <f>IF(OR($I515="",$G515=""),"",$I515*$G515)</f>
        <v/>
      </c>
      <c r="P515" s="22">
        <f>IF(OR($H515="",$G515=""),"",$H515*$G515)</f>
        <v/>
      </c>
    </row>
    <row r="516">
      <c r="A516" s="15" t="n"/>
      <c r="B516" s="15" t="n"/>
      <c r="C516" s="15" t="n"/>
      <c r="D516" s="16" t="n"/>
      <c r="E516" s="19" t="n"/>
      <c r="F516" s="19" t="n"/>
      <c r="G516" s="15" t="n"/>
      <c r="H516" s="20">
        <f>IF($F516="","",IF(Configuración!$C$3="Responsable inscripto",$F516/(1+IF($D516="",Configuración!$C$4,$D516)),$F516))</f>
        <v/>
      </c>
      <c r="I516" s="20">
        <f>IF(OR($E516="",$H516=""),"",$H516-$E516)</f>
        <v/>
      </c>
      <c r="J516" s="17">
        <f>IF(OR($I516="",N($H516)=0),"",$I516/$H516)</f>
        <v/>
      </c>
      <c r="K516" s="17">
        <f>IF(OR($I516="",N($E516)=0),"",$I516/$E516)</f>
        <v/>
      </c>
      <c r="L516" s="17">
        <f>IF($C516="","",IFERROR(INDEX(Rubros!$B$2:$B$31,MATCH($C516,Rubros!$A$2:$A$31,0)),""))</f>
        <v/>
      </c>
      <c r="M516" s="21">
        <f>IF($J516="","",IF($J516&lt;0,"Pierde plata",IF($L516="","Sin objetivo",IF($J516&gt;=$L516,"OK","Bajo objetivo"))))</f>
        <v/>
      </c>
      <c r="N516" s="20">
        <f>IF(OR($E516="",$L516="",N($L516)&gt;=1),"",ROUNDUP($E516/(1-$L516)*IF(Configuración!$C$3="Responsable inscripto",1+IF($D516="",Configuración!$C$4,$D516),1),0))</f>
        <v/>
      </c>
      <c r="O516" s="22">
        <f>IF(OR($I516="",$G516=""),"",$I516*$G516)</f>
        <v/>
      </c>
      <c r="P516" s="22">
        <f>IF(OR($H516="",$G516=""),"",$H516*$G516)</f>
        <v/>
      </c>
    </row>
    <row r="517">
      <c r="A517" s="15" t="n"/>
      <c r="B517" s="15" t="n"/>
      <c r="C517" s="15" t="n"/>
      <c r="D517" s="16" t="n"/>
      <c r="E517" s="19" t="n"/>
      <c r="F517" s="19" t="n"/>
      <c r="G517" s="15" t="n"/>
      <c r="H517" s="20">
        <f>IF($F517="","",IF(Configuración!$C$3="Responsable inscripto",$F517/(1+IF($D517="",Configuración!$C$4,$D517)),$F517))</f>
        <v/>
      </c>
      <c r="I517" s="20">
        <f>IF(OR($E517="",$H517=""),"",$H517-$E517)</f>
        <v/>
      </c>
      <c r="J517" s="17">
        <f>IF(OR($I517="",N($H517)=0),"",$I517/$H517)</f>
        <v/>
      </c>
      <c r="K517" s="17">
        <f>IF(OR($I517="",N($E517)=0),"",$I517/$E517)</f>
        <v/>
      </c>
      <c r="L517" s="17">
        <f>IF($C517="","",IFERROR(INDEX(Rubros!$B$2:$B$31,MATCH($C517,Rubros!$A$2:$A$31,0)),""))</f>
        <v/>
      </c>
      <c r="M517" s="21">
        <f>IF($J517="","",IF($J517&lt;0,"Pierde plata",IF($L517="","Sin objetivo",IF($J517&gt;=$L517,"OK","Bajo objetivo"))))</f>
        <v/>
      </c>
      <c r="N517" s="20">
        <f>IF(OR($E517="",$L517="",N($L517)&gt;=1),"",ROUNDUP($E517/(1-$L517)*IF(Configuración!$C$3="Responsable inscripto",1+IF($D517="",Configuración!$C$4,$D517),1),0))</f>
        <v/>
      </c>
      <c r="O517" s="22">
        <f>IF(OR($I517="",$G517=""),"",$I517*$G517)</f>
        <v/>
      </c>
      <c r="P517" s="22">
        <f>IF(OR($H517="",$G517=""),"",$H517*$G517)</f>
        <v/>
      </c>
    </row>
    <row r="518">
      <c r="A518" s="15" t="n"/>
      <c r="B518" s="15" t="n"/>
      <c r="C518" s="15" t="n"/>
      <c r="D518" s="16" t="n"/>
      <c r="E518" s="19" t="n"/>
      <c r="F518" s="19" t="n"/>
      <c r="G518" s="15" t="n"/>
      <c r="H518" s="20">
        <f>IF($F518="","",IF(Configuración!$C$3="Responsable inscripto",$F518/(1+IF($D518="",Configuración!$C$4,$D518)),$F518))</f>
        <v/>
      </c>
      <c r="I518" s="20">
        <f>IF(OR($E518="",$H518=""),"",$H518-$E518)</f>
        <v/>
      </c>
      <c r="J518" s="17">
        <f>IF(OR($I518="",N($H518)=0),"",$I518/$H518)</f>
        <v/>
      </c>
      <c r="K518" s="17">
        <f>IF(OR($I518="",N($E518)=0),"",$I518/$E518)</f>
        <v/>
      </c>
      <c r="L518" s="17">
        <f>IF($C518="","",IFERROR(INDEX(Rubros!$B$2:$B$31,MATCH($C518,Rubros!$A$2:$A$31,0)),""))</f>
        <v/>
      </c>
      <c r="M518" s="21">
        <f>IF($J518="","",IF($J518&lt;0,"Pierde plata",IF($L518="","Sin objetivo",IF($J518&gt;=$L518,"OK","Bajo objetivo"))))</f>
        <v/>
      </c>
      <c r="N518" s="20">
        <f>IF(OR($E518="",$L518="",N($L518)&gt;=1),"",ROUNDUP($E518/(1-$L518)*IF(Configuración!$C$3="Responsable inscripto",1+IF($D518="",Configuración!$C$4,$D518),1),0))</f>
        <v/>
      </c>
      <c r="O518" s="22">
        <f>IF(OR($I518="",$G518=""),"",$I518*$G518)</f>
        <v/>
      </c>
      <c r="P518" s="22">
        <f>IF(OR($H518="",$G518=""),"",$H518*$G518)</f>
        <v/>
      </c>
    </row>
    <row r="519">
      <c r="A519" s="15" t="n"/>
      <c r="B519" s="15" t="n"/>
      <c r="C519" s="15" t="n"/>
      <c r="D519" s="16" t="n"/>
      <c r="E519" s="19" t="n"/>
      <c r="F519" s="19" t="n"/>
      <c r="G519" s="15" t="n"/>
      <c r="H519" s="20">
        <f>IF($F519="","",IF(Configuración!$C$3="Responsable inscripto",$F519/(1+IF($D519="",Configuración!$C$4,$D519)),$F519))</f>
        <v/>
      </c>
      <c r="I519" s="20">
        <f>IF(OR($E519="",$H519=""),"",$H519-$E519)</f>
        <v/>
      </c>
      <c r="J519" s="17">
        <f>IF(OR($I519="",N($H519)=0),"",$I519/$H519)</f>
        <v/>
      </c>
      <c r="K519" s="17">
        <f>IF(OR($I519="",N($E519)=0),"",$I519/$E519)</f>
        <v/>
      </c>
      <c r="L519" s="17">
        <f>IF($C519="","",IFERROR(INDEX(Rubros!$B$2:$B$31,MATCH($C519,Rubros!$A$2:$A$31,0)),""))</f>
        <v/>
      </c>
      <c r="M519" s="21">
        <f>IF($J519="","",IF($J519&lt;0,"Pierde plata",IF($L519="","Sin objetivo",IF($J519&gt;=$L519,"OK","Bajo objetivo"))))</f>
        <v/>
      </c>
      <c r="N519" s="20">
        <f>IF(OR($E519="",$L519="",N($L519)&gt;=1),"",ROUNDUP($E519/(1-$L519)*IF(Configuración!$C$3="Responsable inscripto",1+IF($D519="",Configuración!$C$4,$D519),1),0))</f>
        <v/>
      </c>
      <c r="O519" s="22">
        <f>IF(OR($I519="",$G519=""),"",$I519*$G519)</f>
        <v/>
      </c>
      <c r="P519" s="22">
        <f>IF(OR($H519="",$G519=""),"",$H519*$G519)</f>
        <v/>
      </c>
    </row>
    <row r="520">
      <c r="A520" s="15" t="n"/>
      <c r="B520" s="15" t="n"/>
      <c r="C520" s="15" t="n"/>
      <c r="D520" s="16" t="n"/>
      <c r="E520" s="19" t="n"/>
      <c r="F520" s="19" t="n"/>
      <c r="G520" s="15" t="n"/>
      <c r="H520" s="20">
        <f>IF($F520="","",IF(Configuración!$C$3="Responsable inscripto",$F520/(1+IF($D520="",Configuración!$C$4,$D520)),$F520))</f>
        <v/>
      </c>
      <c r="I520" s="20">
        <f>IF(OR($E520="",$H520=""),"",$H520-$E520)</f>
        <v/>
      </c>
      <c r="J520" s="17">
        <f>IF(OR($I520="",N($H520)=0),"",$I520/$H520)</f>
        <v/>
      </c>
      <c r="K520" s="17">
        <f>IF(OR($I520="",N($E520)=0),"",$I520/$E520)</f>
        <v/>
      </c>
      <c r="L520" s="17">
        <f>IF($C520="","",IFERROR(INDEX(Rubros!$B$2:$B$31,MATCH($C520,Rubros!$A$2:$A$31,0)),""))</f>
        <v/>
      </c>
      <c r="M520" s="21">
        <f>IF($J520="","",IF($J520&lt;0,"Pierde plata",IF($L520="","Sin objetivo",IF($J520&gt;=$L520,"OK","Bajo objetivo"))))</f>
        <v/>
      </c>
      <c r="N520" s="20">
        <f>IF(OR($E520="",$L520="",N($L520)&gt;=1),"",ROUNDUP($E520/(1-$L520)*IF(Configuración!$C$3="Responsable inscripto",1+IF($D520="",Configuración!$C$4,$D520),1),0))</f>
        <v/>
      </c>
      <c r="O520" s="22">
        <f>IF(OR($I520="",$G520=""),"",$I520*$G520)</f>
        <v/>
      </c>
      <c r="P520" s="22">
        <f>IF(OR($H520="",$G520=""),"",$H520*$G520)</f>
        <v/>
      </c>
    </row>
    <row r="521">
      <c r="A521" s="15" t="n"/>
      <c r="B521" s="15" t="n"/>
      <c r="C521" s="15" t="n"/>
      <c r="D521" s="16" t="n"/>
      <c r="E521" s="19" t="n"/>
      <c r="F521" s="19" t="n"/>
      <c r="G521" s="15" t="n"/>
      <c r="H521" s="20">
        <f>IF($F521="","",IF(Configuración!$C$3="Responsable inscripto",$F521/(1+IF($D521="",Configuración!$C$4,$D521)),$F521))</f>
        <v/>
      </c>
      <c r="I521" s="20">
        <f>IF(OR($E521="",$H521=""),"",$H521-$E521)</f>
        <v/>
      </c>
      <c r="J521" s="17">
        <f>IF(OR($I521="",N($H521)=0),"",$I521/$H521)</f>
        <v/>
      </c>
      <c r="K521" s="17">
        <f>IF(OR($I521="",N($E521)=0),"",$I521/$E521)</f>
        <v/>
      </c>
      <c r="L521" s="17">
        <f>IF($C521="","",IFERROR(INDEX(Rubros!$B$2:$B$31,MATCH($C521,Rubros!$A$2:$A$31,0)),""))</f>
        <v/>
      </c>
      <c r="M521" s="21">
        <f>IF($J521="","",IF($J521&lt;0,"Pierde plata",IF($L521="","Sin objetivo",IF($J521&gt;=$L521,"OK","Bajo objetivo"))))</f>
        <v/>
      </c>
      <c r="N521" s="20">
        <f>IF(OR($E521="",$L521="",N($L521)&gt;=1),"",ROUNDUP($E521/(1-$L521)*IF(Configuración!$C$3="Responsable inscripto",1+IF($D521="",Configuración!$C$4,$D521),1),0))</f>
        <v/>
      </c>
      <c r="O521" s="22">
        <f>IF(OR($I521="",$G521=""),"",$I521*$G521)</f>
        <v/>
      </c>
      <c r="P521" s="22">
        <f>IF(OR($H521="",$G521=""),"",$H521*$G521)</f>
        <v/>
      </c>
    </row>
    <row r="522">
      <c r="A522" s="15" t="n"/>
      <c r="B522" s="15" t="n"/>
      <c r="C522" s="15" t="n"/>
      <c r="D522" s="16" t="n"/>
      <c r="E522" s="19" t="n"/>
      <c r="F522" s="19" t="n"/>
      <c r="G522" s="15" t="n"/>
      <c r="H522" s="20">
        <f>IF($F522="","",IF(Configuración!$C$3="Responsable inscripto",$F522/(1+IF($D522="",Configuración!$C$4,$D522)),$F522))</f>
        <v/>
      </c>
      <c r="I522" s="20">
        <f>IF(OR($E522="",$H522=""),"",$H522-$E522)</f>
        <v/>
      </c>
      <c r="J522" s="17">
        <f>IF(OR($I522="",N($H522)=0),"",$I522/$H522)</f>
        <v/>
      </c>
      <c r="K522" s="17">
        <f>IF(OR($I522="",N($E522)=0),"",$I522/$E522)</f>
        <v/>
      </c>
      <c r="L522" s="17">
        <f>IF($C522="","",IFERROR(INDEX(Rubros!$B$2:$B$31,MATCH($C522,Rubros!$A$2:$A$31,0)),""))</f>
        <v/>
      </c>
      <c r="M522" s="21">
        <f>IF($J522="","",IF($J522&lt;0,"Pierde plata",IF($L522="","Sin objetivo",IF($J522&gt;=$L522,"OK","Bajo objetivo"))))</f>
        <v/>
      </c>
      <c r="N522" s="20">
        <f>IF(OR($E522="",$L522="",N($L522)&gt;=1),"",ROUNDUP($E522/(1-$L522)*IF(Configuración!$C$3="Responsable inscripto",1+IF($D522="",Configuración!$C$4,$D522),1),0))</f>
        <v/>
      </c>
      <c r="O522" s="22">
        <f>IF(OR($I522="",$G522=""),"",$I522*$G522)</f>
        <v/>
      </c>
      <c r="P522" s="22">
        <f>IF(OR($H522="",$G522=""),"",$H522*$G522)</f>
        <v/>
      </c>
    </row>
    <row r="523">
      <c r="A523" s="15" t="n"/>
      <c r="B523" s="15" t="n"/>
      <c r="C523" s="15" t="n"/>
      <c r="D523" s="16" t="n"/>
      <c r="E523" s="19" t="n"/>
      <c r="F523" s="19" t="n"/>
      <c r="G523" s="15" t="n"/>
      <c r="H523" s="20">
        <f>IF($F523="","",IF(Configuración!$C$3="Responsable inscripto",$F523/(1+IF($D523="",Configuración!$C$4,$D523)),$F523))</f>
        <v/>
      </c>
      <c r="I523" s="20">
        <f>IF(OR($E523="",$H523=""),"",$H523-$E523)</f>
        <v/>
      </c>
      <c r="J523" s="17">
        <f>IF(OR($I523="",N($H523)=0),"",$I523/$H523)</f>
        <v/>
      </c>
      <c r="K523" s="17">
        <f>IF(OR($I523="",N($E523)=0),"",$I523/$E523)</f>
        <v/>
      </c>
      <c r="L523" s="17">
        <f>IF($C523="","",IFERROR(INDEX(Rubros!$B$2:$B$31,MATCH($C523,Rubros!$A$2:$A$31,0)),""))</f>
        <v/>
      </c>
      <c r="M523" s="21">
        <f>IF($J523="","",IF($J523&lt;0,"Pierde plata",IF($L523="","Sin objetivo",IF($J523&gt;=$L523,"OK","Bajo objetivo"))))</f>
        <v/>
      </c>
      <c r="N523" s="20">
        <f>IF(OR($E523="",$L523="",N($L523)&gt;=1),"",ROUNDUP($E523/(1-$L523)*IF(Configuración!$C$3="Responsable inscripto",1+IF($D523="",Configuración!$C$4,$D523),1),0))</f>
        <v/>
      </c>
      <c r="O523" s="22">
        <f>IF(OR($I523="",$G523=""),"",$I523*$G523)</f>
        <v/>
      </c>
      <c r="P523" s="22">
        <f>IF(OR($H523="",$G523=""),"",$H523*$G523)</f>
        <v/>
      </c>
    </row>
    <row r="524">
      <c r="A524" s="15" t="n"/>
      <c r="B524" s="15" t="n"/>
      <c r="C524" s="15" t="n"/>
      <c r="D524" s="16" t="n"/>
      <c r="E524" s="19" t="n"/>
      <c r="F524" s="19" t="n"/>
      <c r="G524" s="15" t="n"/>
      <c r="H524" s="20">
        <f>IF($F524="","",IF(Configuración!$C$3="Responsable inscripto",$F524/(1+IF($D524="",Configuración!$C$4,$D524)),$F524))</f>
        <v/>
      </c>
      <c r="I524" s="20">
        <f>IF(OR($E524="",$H524=""),"",$H524-$E524)</f>
        <v/>
      </c>
      <c r="J524" s="17">
        <f>IF(OR($I524="",N($H524)=0),"",$I524/$H524)</f>
        <v/>
      </c>
      <c r="K524" s="17">
        <f>IF(OR($I524="",N($E524)=0),"",$I524/$E524)</f>
        <v/>
      </c>
      <c r="L524" s="17">
        <f>IF($C524="","",IFERROR(INDEX(Rubros!$B$2:$B$31,MATCH($C524,Rubros!$A$2:$A$31,0)),""))</f>
        <v/>
      </c>
      <c r="M524" s="21">
        <f>IF($J524="","",IF($J524&lt;0,"Pierde plata",IF($L524="","Sin objetivo",IF($J524&gt;=$L524,"OK","Bajo objetivo"))))</f>
        <v/>
      </c>
      <c r="N524" s="20">
        <f>IF(OR($E524="",$L524="",N($L524)&gt;=1),"",ROUNDUP($E524/(1-$L524)*IF(Configuración!$C$3="Responsable inscripto",1+IF($D524="",Configuración!$C$4,$D524),1),0))</f>
        <v/>
      </c>
      <c r="O524" s="22">
        <f>IF(OR($I524="",$G524=""),"",$I524*$G524)</f>
        <v/>
      </c>
      <c r="P524" s="22">
        <f>IF(OR($H524="",$G524=""),"",$H524*$G524)</f>
        <v/>
      </c>
    </row>
    <row r="525">
      <c r="A525" s="15" t="n"/>
      <c r="B525" s="15" t="n"/>
      <c r="C525" s="15" t="n"/>
      <c r="D525" s="16" t="n"/>
      <c r="E525" s="19" t="n"/>
      <c r="F525" s="19" t="n"/>
      <c r="G525" s="15" t="n"/>
      <c r="H525" s="20">
        <f>IF($F525="","",IF(Configuración!$C$3="Responsable inscripto",$F525/(1+IF($D525="",Configuración!$C$4,$D525)),$F525))</f>
        <v/>
      </c>
      <c r="I525" s="20">
        <f>IF(OR($E525="",$H525=""),"",$H525-$E525)</f>
        <v/>
      </c>
      <c r="J525" s="17">
        <f>IF(OR($I525="",N($H525)=0),"",$I525/$H525)</f>
        <v/>
      </c>
      <c r="K525" s="17">
        <f>IF(OR($I525="",N($E525)=0),"",$I525/$E525)</f>
        <v/>
      </c>
      <c r="L525" s="17">
        <f>IF($C525="","",IFERROR(INDEX(Rubros!$B$2:$B$31,MATCH($C525,Rubros!$A$2:$A$31,0)),""))</f>
        <v/>
      </c>
      <c r="M525" s="21">
        <f>IF($J525="","",IF($J525&lt;0,"Pierde plata",IF($L525="","Sin objetivo",IF($J525&gt;=$L525,"OK","Bajo objetivo"))))</f>
        <v/>
      </c>
      <c r="N525" s="20">
        <f>IF(OR($E525="",$L525="",N($L525)&gt;=1),"",ROUNDUP($E525/(1-$L525)*IF(Configuración!$C$3="Responsable inscripto",1+IF($D525="",Configuración!$C$4,$D525),1),0))</f>
        <v/>
      </c>
      <c r="O525" s="22">
        <f>IF(OR($I525="",$G525=""),"",$I525*$G525)</f>
        <v/>
      </c>
      <c r="P525" s="22">
        <f>IF(OR($H525="",$G525=""),"",$H525*$G525)</f>
        <v/>
      </c>
    </row>
    <row r="526">
      <c r="A526" s="15" t="n"/>
      <c r="B526" s="15" t="n"/>
      <c r="C526" s="15" t="n"/>
      <c r="D526" s="16" t="n"/>
      <c r="E526" s="19" t="n"/>
      <c r="F526" s="19" t="n"/>
      <c r="G526" s="15" t="n"/>
      <c r="H526" s="20">
        <f>IF($F526="","",IF(Configuración!$C$3="Responsable inscripto",$F526/(1+IF($D526="",Configuración!$C$4,$D526)),$F526))</f>
        <v/>
      </c>
      <c r="I526" s="20">
        <f>IF(OR($E526="",$H526=""),"",$H526-$E526)</f>
        <v/>
      </c>
      <c r="J526" s="17">
        <f>IF(OR($I526="",N($H526)=0),"",$I526/$H526)</f>
        <v/>
      </c>
      <c r="K526" s="17">
        <f>IF(OR($I526="",N($E526)=0),"",$I526/$E526)</f>
        <v/>
      </c>
      <c r="L526" s="17">
        <f>IF($C526="","",IFERROR(INDEX(Rubros!$B$2:$B$31,MATCH($C526,Rubros!$A$2:$A$31,0)),""))</f>
        <v/>
      </c>
      <c r="M526" s="21">
        <f>IF($J526="","",IF($J526&lt;0,"Pierde plata",IF($L526="","Sin objetivo",IF($J526&gt;=$L526,"OK","Bajo objetivo"))))</f>
        <v/>
      </c>
      <c r="N526" s="20">
        <f>IF(OR($E526="",$L526="",N($L526)&gt;=1),"",ROUNDUP($E526/(1-$L526)*IF(Configuración!$C$3="Responsable inscripto",1+IF($D526="",Configuración!$C$4,$D526),1),0))</f>
        <v/>
      </c>
      <c r="O526" s="22">
        <f>IF(OR($I526="",$G526=""),"",$I526*$G526)</f>
        <v/>
      </c>
      <c r="P526" s="22">
        <f>IF(OR($H526="",$G526=""),"",$H526*$G526)</f>
        <v/>
      </c>
    </row>
    <row r="527">
      <c r="A527" s="15" t="n"/>
      <c r="B527" s="15" t="n"/>
      <c r="C527" s="15" t="n"/>
      <c r="D527" s="16" t="n"/>
      <c r="E527" s="19" t="n"/>
      <c r="F527" s="19" t="n"/>
      <c r="G527" s="15" t="n"/>
      <c r="H527" s="20">
        <f>IF($F527="","",IF(Configuración!$C$3="Responsable inscripto",$F527/(1+IF($D527="",Configuración!$C$4,$D527)),$F527))</f>
        <v/>
      </c>
      <c r="I527" s="20">
        <f>IF(OR($E527="",$H527=""),"",$H527-$E527)</f>
        <v/>
      </c>
      <c r="J527" s="17">
        <f>IF(OR($I527="",N($H527)=0),"",$I527/$H527)</f>
        <v/>
      </c>
      <c r="K527" s="17">
        <f>IF(OR($I527="",N($E527)=0),"",$I527/$E527)</f>
        <v/>
      </c>
      <c r="L527" s="17">
        <f>IF($C527="","",IFERROR(INDEX(Rubros!$B$2:$B$31,MATCH($C527,Rubros!$A$2:$A$31,0)),""))</f>
        <v/>
      </c>
      <c r="M527" s="21">
        <f>IF($J527="","",IF($J527&lt;0,"Pierde plata",IF($L527="","Sin objetivo",IF($J527&gt;=$L527,"OK","Bajo objetivo"))))</f>
        <v/>
      </c>
      <c r="N527" s="20">
        <f>IF(OR($E527="",$L527="",N($L527)&gt;=1),"",ROUNDUP($E527/(1-$L527)*IF(Configuración!$C$3="Responsable inscripto",1+IF($D527="",Configuración!$C$4,$D527),1),0))</f>
        <v/>
      </c>
      <c r="O527" s="22">
        <f>IF(OR($I527="",$G527=""),"",$I527*$G527)</f>
        <v/>
      </c>
      <c r="P527" s="22">
        <f>IF(OR($H527="",$G527=""),"",$H527*$G527)</f>
        <v/>
      </c>
    </row>
    <row r="528">
      <c r="A528" s="15" t="n"/>
      <c r="B528" s="15" t="n"/>
      <c r="C528" s="15" t="n"/>
      <c r="D528" s="16" t="n"/>
      <c r="E528" s="19" t="n"/>
      <c r="F528" s="19" t="n"/>
      <c r="G528" s="15" t="n"/>
      <c r="H528" s="20">
        <f>IF($F528="","",IF(Configuración!$C$3="Responsable inscripto",$F528/(1+IF($D528="",Configuración!$C$4,$D528)),$F528))</f>
        <v/>
      </c>
      <c r="I528" s="20">
        <f>IF(OR($E528="",$H528=""),"",$H528-$E528)</f>
        <v/>
      </c>
      <c r="J528" s="17">
        <f>IF(OR($I528="",N($H528)=0),"",$I528/$H528)</f>
        <v/>
      </c>
      <c r="K528" s="17">
        <f>IF(OR($I528="",N($E528)=0),"",$I528/$E528)</f>
        <v/>
      </c>
      <c r="L528" s="17">
        <f>IF($C528="","",IFERROR(INDEX(Rubros!$B$2:$B$31,MATCH($C528,Rubros!$A$2:$A$31,0)),""))</f>
        <v/>
      </c>
      <c r="M528" s="21">
        <f>IF($J528="","",IF($J528&lt;0,"Pierde plata",IF($L528="","Sin objetivo",IF($J528&gt;=$L528,"OK","Bajo objetivo"))))</f>
        <v/>
      </c>
      <c r="N528" s="20">
        <f>IF(OR($E528="",$L528="",N($L528)&gt;=1),"",ROUNDUP($E528/(1-$L528)*IF(Configuración!$C$3="Responsable inscripto",1+IF($D528="",Configuración!$C$4,$D528),1),0))</f>
        <v/>
      </c>
      <c r="O528" s="22">
        <f>IF(OR($I528="",$G528=""),"",$I528*$G528)</f>
        <v/>
      </c>
      <c r="P528" s="22">
        <f>IF(OR($H528="",$G528=""),"",$H528*$G528)</f>
        <v/>
      </c>
    </row>
    <row r="529">
      <c r="A529" s="15" t="n"/>
      <c r="B529" s="15" t="n"/>
      <c r="C529" s="15" t="n"/>
      <c r="D529" s="16" t="n"/>
      <c r="E529" s="19" t="n"/>
      <c r="F529" s="19" t="n"/>
      <c r="G529" s="15" t="n"/>
      <c r="H529" s="20">
        <f>IF($F529="","",IF(Configuración!$C$3="Responsable inscripto",$F529/(1+IF($D529="",Configuración!$C$4,$D529)),$F529))</f>
        <v/>
      </c>
      <c r="I529" s="20">
        <f>IF(OR($E529="",$H529=""),"",$H529-$E529)</f>
        <v/>
      </c>
      <c r="J529" s="17">
        <f>IF(OR($I529="",N($H529)=0),"",$I529/$H529)</f>
        <v/>
      </c>
      <c r="K529" s="17">
        <f>IF(OR($I529="",N($E529)=0),"",$I529/$E529)</f>
        <v/>
      </c>
      <c r="L529" s="17">
        <f>IF($C529="","",IFERROR(INDEX(Rubros!$B$2:$B$31,MATCH($C529,Rubros!$A$2:$A$31,0)),""))</f>
        <v/>
      </c>
      <c r="M529" s="21">
        <f>IF($J529="","",IF($J529&lt;0,"Pierde plata",IF($L529="","Sin objetivo",IF($J529&gt;=$L529,"OK","Bajo objetivo"))))</f>
        <v/>
      </c>
      <c r="N529" s="20">
        <f>IF(OR($E529="",$L529="",N($L529)&gt;=1),"",ROUNDUP($E529/(1-$L529)*IF(Configuración!$C$3="Responsable inscripto",1+IF($D529="",Configuración!$C$4,$D529),1),0))</f>
        <v/>
      </c>
      <c r="O529" s="22">
        <f>IF(OR($I529="",$G529=""),"",$I529*$G529)</f>
        <v/>
      </c>
      <c r="P529" s="22">
        <f>IF(OR($H529="",$G529=""),"",$H529*$G529)</f>
        <v/>
      </c>
    </row>
    <row r="530">
      <c r="A530" s="15" t="n"/>
      <c r="B530" s="15" t="n"/>
      <c r="C530" s="15" t="n"/>
      <c r="D530" s="16" t="n"/>
      <c r="E530" s="19" t="n"/>
      <c r="F530" s="19" t="n"/>
      <c r="G530" s="15" t="n"/>
      <c r="H530" s="20">
        <f>IF($F530="","",IF(Configuración!$C$3="Responsable inscripto",$F530/(1+IF($D530="",Configuración!$C$4,$D530)),$F530))</f>
        <v/>
      </c>
      <c r="I530" s="20">
        <f>IF(OR($E530="",$H530=""),"",$H530-$E530)</f>
        <v/>
      </c>
      <c r="J530" s="17">
        <f>IF(OR($I530="",N($H530)=0),"",$I530/$H530)</f>
        <v/>
      </c>
      <c r="K530" s="17">
        <f>IF(OR($I530="",N($E530)=0),"",$I530/$E530)</f>
        <v/>
      </c>
      <c r="L530" s="17">
        <f>IF($C530="","",IFERROR(INDEX(Rubros!$B$2:$B$31,MATCH($C530,Rubros!$A$2:$A$31,0)),""))</f>
        <v/>
      </c>
      <c r="M530" s="21">
        <f>IF($J530="","",IF($J530&lt;0,"Pierde plata",IF($L530="","Sin objetivo",IF($J530&gt;=$L530,"OK","Bajo objetivo"))))</f>
        <v/>
      </c>
      <c r="N530" s="20">
        <f>IF(OR($E530="",$L530="",N($L530)&gt;=1),"",ROUNDUP($E530/(1-$L530)*IF(Configuración!$C$3="Responsable inscripto",1+IF($D530="",Configuración!$C$4,$D530),1),0))</f>
        <v/>
      </c>
      <c r="O530" s="22">
        <f>IF(OR($I530="",$G530=""),"",$I530*$G530)</f>
        <v/>
      </c>
      <c r="P530" s="22">
        <f>IF(OR($H530="",$G530=""),"",$H530*$G530)</f>
        <v/>
      </c>
    </row>
    <row r="531">
      <c r="A531" s="15" t="n"/>
      <c r="B531" s="15" t="n"/>
      <c r="C531" s="15" t="n"/>
      <c r="D531" s="16" t="n"/>
      <c r="E531" s="19" t="n"/>
      <c r="F531" s="19" t="n"/>
      <c r="G531" s="15" t="n"/>
      <c r="H531" s="20">
        <f>IF($F531="","",IF(Configuración!$C$3="Responsable inscripto",$F531/(1+IF($D531="",Configuración!$C$4,$D531)),$F531))</f>
        <v/>
      </c>
      <c r="I531" s="20">
        <f>IF(OR($E531="",$H531=""),"",$H531-$E531)</f>
        <v/>
      </c>
      <c r="J531" s="17">
        <f>IF(OR($I531="",N($H531)=0),"",$I531/$H531)</f>
        <v/>
      </c>
      <c r="K531" s="17">
        <f>IF(OR($I531="",N($E531)=0),"",$I531/$E531)</f>
        <v/>
      </c>
      <c r="L531" s="17">
        <f>IF($C531="","",IFERROR(INDEX(Rubros!$B$2:$B$31,MATCH($C531,Rubros!$A$2:$A$31,0)),""))</f>
        <v/>
      </c>
      <c r="M531" s="21">
        <f>IF($J531="","",IF($J531&lt;0,"Pierde plata",IF($L531="","Sin objetivo",IF($J531&gt;=$L531,"OK","Bajo objetivo"))))</f>
        <v/>
      </c>
      <c r="N531" s="20">
        <f>IF(OR($E531="",$L531="",N($L531)&gt;=1),"",ROUNDUP($E531/(1-$L531)*IF(Configuración!$C$3="Responsable inscripto",1+IF($D531="",Configuración!$C$4,$D531),1),0))</f>
        <v/>
      </c>
      <c r="O531" s="22">
        <f>IF(OR($I531="",$G531=""),"",$I531*$G531)</f>
        <v/>
      </c>
      <c r="P531" s="22">
        <f>IF(OR($H531="",$G531=""),"",$H531*$G531)</f>
        <v/>
      </c>
    </row>
    <row r="532">
      <c r="A532" s="15" t="n"/>
      <c r="B532" s="15" t="n"/>
      <c r="C532" s="15" t="n"/>
      <c r="D532" s="16" t="n"/>
      <c r="E532" s="19" t="n"/>
      <c r="F532" s="19" t="n"/>
      <c r="G532" s="15" t="n"/>
      <c r="H532" s="20">
        <f>IF($F532="","",IF(Configuración!$C$3="Responsable inscripto",$F532/(1+IF($D532="",Configuración!$C$4,$D532)),$F532))</f>
        <v/>
      </c>
      <c r="I532" s="20">
        <f>IF(OR($E532="",$H532=""),"",$H532-$E532)</f>
        <v/>
      </c>
      <c r="J532" s="17">
        <f>IF(OR($I532="",N($H532)=0),"",$I532/$H532)</f>
        <v/>
      </c>
      <c r="K532" s="17">
        <f>IF(OR($I532="",N($E532)=0),"",$I532/$E532)</f>
        <v/>
      </c>
      <c r="L532" s="17">
        <f>IF($C532="","",IFERROR(INDEX(Rubros!$B$2:$B$31,MATCH($C532,Rubros!$A$2:$A$31,0)),""))</f>
        <v/>
      </c>
      <c r="M532" s="21">
        <f>IF($J532="","",IF($J532&lt;0,"Pierde plata",IF($L532="","Sin objetivo",IF($J532&gt;=$L532,"OK","Bajo objetivo"))))</f>
        <v/>
      </c>
      <c r="N532" s="20">
        <f>IF(OR($E532="",$L532="",N($L532)&gt;=1),"",ROUNDUP($E532/(1-$L532)*IF(Configuración!$C$3="Responsable inscripto",1+IF($D532="",Configuración!$C$4,$D532),1),0))</f>
        <v/>
      </c>
      <c r="O532" s="22">
        <f>IF(OR($I532="",$G532=""),"",$I532*$G532)</f>
        <v/>
      </c>
      <c r="P532" s="22">
        <f>IF(OR($H532="",$G532=""),"",$H532*$G532)</f>
        <v/>
      </c>
    </row>
    <row r="533">
      <c r="A533" s="15" t="n"/>
      <c r="B533" s="15" t="n"/>
      <c r="C533" s="15" t="n"/>
      <c r="D533" s="16" t="n"/>
      <c r="E533" s="19" t="n"/>
      <c r="F533" s="19" t="n"/>
      <c r="G533" s="15" t="n"/>
      <c r="H533" s="20">
        <f>IF($F533="","",IF(Configuración!$C$3="Responsable inscripto",$F533/(1+IF($D533="",Configuración!$C$4,$D533)),$F533))</f>
        <v/>
      </c>
      <c r="I533" s="20">
        <f>IF(OR($E533="",$H533=""),"",$H533-$E533)</f>
        <v/>
      </c>
      <c r="J533" s="17">
        <f>IF(OR($I533="",N($H533)=0),"",$I533/$H533)</f>
        <v/>
      </c>
      <c r="K533" s="17">
        <f>IF(OR($I533="",N($E533)=0),"",$I533/$E533)</f>
        <v/>
      </c>
      <c r="L533" s="17">
        <f>IF($C533="","",IFERROR(INDEX(Rubros!$B$2:$B$31,MATCH($C533,Rubros!$A$2:$A$31,0)),""))</f>
        <v/>
      </c>
      <c r="M533" s="21">
        <f>IF($J533="","",IF($J533&lt;0,"Pierde plata",IF($L533="","Sin objetivo",IF($J533&gt;=$L533,"OK","Bajo objetivo"))))</f>
        <v/>
      </c>
      <c r="N533" s="20">
        <f>IF(OR($E533="",$L533="",N($L533)&gt;=1),"",ROUNDUP($E533/(1-$L533)*IF(Configuración!$C$3="Responsable inscripto",1+IF($D533="",Configuración!$C$4,$D533),1),0))</f>
        <v/>
      </c>
      <c r="O533" s="22">
        <f>IF(OR($I533="",$G533=""),"",$I533*$G533)</f>
        <v/>
      </c>
      <c r="P533" s="22">
        <f>IF(OR($H533="",$G533=""),"",$H533*$G533)</f>
        <v/>
      </c>
    </row>
    <row r="534">
      <c r="A534" s="15" t="n"/>
      <c r="B534" s="15" t="n"/>
      <c r="C534" s="15" t="n"/>
      <c r="D534" s="16" t="n"/>
      <c r="E534" s="19" t="n"/>
      <c r="F534" s="19" t="n"/>
      <c r="G534" s="15" t="n"/>
      <c r="H534" s="20">
        <f>IF($F534="","",IF(Configuración!$C$3="Responsable inscripto",$F534/(1+IF($D534="",Configuración!$C$4,$D534)),$F534))</f>
        <v/>
      </c>
      <c r="I534" s="20">
        <f>IF(OR($E534="",$H534=""),"",$H534-$E534)</f>
        <v/>
      </c>
      <c r="J534" s="17">
        <f>IF(OR($I534="",N($H534)=0),"",$I534/$H534)</f>
        <v/>
      </c>
      <c r="K534" s="17">
        <f>IF(OR($I534="",N($E534)=0),"",$I534/$E534)</f>
        <v/>
      </c>
      <c r="L534" s="17">
        <f>IF($C534="","",IFERROR(INDEX(Rubros!$B$2:$B$31,MATCH($C534,Rubros!$A$2:$A$31,0)),""))</f>
        <v/>
      </c>
      <c r="M534" s="21">
        <f>IF($J534="","",IF($J534&lt;0,"Pierde plata",IF($L534="","Sin objetivo",IF($J534&gt;=$L534,"OK","Bajo objetivo"))))</f>
        <v/>
      </c>
      <c r="N534" s="20">
        <f>IF(OR($E534="",$L534="",N($L534)&gt;=1),"",ROUNDUP($E534/(1-$L534)*IF(Configuración!$C$3="Responsable inscripto",1+IF($D534="",Configuración!$C$4,$D534),1),0))</f>
        <v/>
      </c>
      <c r="O534" s="22">
        <f>IF(OR($I534="",$G534=""),"",$I534*$G534)</f>
        <v/>
      </c>
      <c r="P534" s="22">
        <f>IF(OR($H534="",$G534=""),"",$H534*$G534)</f>
        <v/>
      </c>
    </row>
    <row r="535">
      <c r="A535" s="15" t="n"/>
      <c r="B535" s="15" t="n"/>
      <c r="C535" s="15" t="n"/>
      <c r="D535" s="16" t="n"/>
      <c r="E535" s="19" t="n"/>
      <c r="F535" s="19" t="n"/>
      <c r="G535" s="15" t="n"/>
      <c r="H535" s="20">
        <f>IF($F535="","",IF(Configuración!$C$3="Responsable inscripto",$F535/(1+IF($D535="",Configuración!$C$4,$D535)),$F535))</f>
        <v/>
      </c>
      <c r="I535" s="20">
        <f>IF(OR($E535="",$H535=""),"",$H535-$E535)</f>
        <v/>
      </c>
      <c r="J535" s="17">
        <f>IF(OR($I535="",N($H535)=0),"",$I535/$H535)</f>
        <v/>
      </c>
      <c r="K535" s="17">
        <f>IF(OR($I535="",N($E535)=0),"",$I535/$E535)</f>
        <v/>
      </c>
      <c r="L535" s="17">
        <f>IF($C535="","",IFERROR(INDEX(Rubros!$B$2:$B$31,MATCH($C535,Rubros!$A$2:$A$31,0)),""))</f>
        <v/>
      </c>
      <c r="M535" s="21">
        <f>IF($J535="","",IF($J535&lt;0,"Pierde plata",IF($L535="","Sin objetivo",IF($J535&gt;=$L535,"OK","Bajo objetivo"))))</f>
        <v/>
      </c>
      <c r="N535" s="20">
        <f>IF(OR($E535="",$L535="",N($L535)&gt;=1),"",ROUNDUP($E535/(1-$L535)*IF(Configuración!$C$3="Responsable inscripto",1+IF($D535="",Configuración!$C$4,$D535),1),0))</f>
        <v/>
      </c>
      <c r="O535" s="22">
        <f>IF(OR($I535="",$G535=""),"",$I535*$G535)</f>
        <v/>
      </c>
      <c r="P535" s="22">
        <f>IF(OR($H535="",$G535=""),"",$H535*$G535)</f>
        <v/>
      </c>
    </row>
    <row r="536">
      <c r="A536" s="15" t="n"/>
      <c r="B536" s="15" t="n"/>
      <c r="C536" s="15" t="n"/>
      <c r="D536" s="16" t="n"/>
      <c r="E536" s="19" t="n"/>
      <c r="F536" s="19" t="n"/>
      <c r="G536" s="15" t="n"/>
      <c r="H536" s="20">
        <f>IF($F536="","",IF(Configuración!$C$3="Responsable inscripto",$F536/(1+IF($D536="",Configuración!$C$4,$D536)),$F536))</f>
        <v/>
      </c>
      <c r="I536" s="20">
        <f>IF(OR($E536="",$H536=""),"",$H536-$E536)</f>
        <v/>
      </c>
      <c r="J536" s="17">
        <f>IF(OR($I536="",N($H536)=0),"",$I536/$H536)</f>
        <v/>
      </c>
      <c r="K536" s="17">
        <f>IF(OR($I536="",N($E536)=0),"",$I536/$E536)</f>
        <v/>
      </c>
      <c r="L536" s="17">
        <f>IF($C536="","",IFERROR(INDEX(Rubros!$B$2:$B$31,MATCH($C536,Rubros!$A$2:$A$31,0)),""))</f>
        <v/>
      </c>
      <c r="M536" s="21">
        <f>IF($J536="","",IF($J536&lt;0,"Pierde plata",IF($L536="","Sin objetivo",IF($J536&gt;=$L536,"OK","Bajo objetivo"))))</f>
        <v/>
      </c>
      <c r="N536" s="20">
        <f>IF(OR($E536="",$L536="",N($L536)&gt;=1),"",ROUNDUP($E536/(1-$L536)*IF(Configuración!$C$3="Responsable inscripto",1+IF($D536="",Configuración!$C$4,$D536),1),0))</f>
        <v/>
      </c>
      <c r="O536" s="22">
        <f>IF(OR($I536="",$G536=""),"",$I536*$G536)</f>
        <v/>
      </c>
      <c r="P536" s="22">
        <f>IF(OR($H536="",$G536=""),"",$H536*$G536)</f>
        <v/>
      </c>
    </row>
    <row r="537">
      <c r="A537" s="15" t="n"/>
      <c r="B537" s="15" t="n"/>
      <c r="C537" s="15" t="n"/>
      <c r="D537" s="16" t="n"/>
      <c r="E537" s="19" t="n"/>
      <c r="F537" s="19" t="n"/>
      <c r="G537" s="15" t="n"/>
      <c r="H537" s="20">
        <f>IF($F537="","",IF(Configuración!$C$3="Responsable inscripto",$F537/(1+IF($D537="",Configuración!$C$4,$D537)),$F537))</f>
        <v/>
      </c>
      <c r="I537" s="20">
        <f>IF(OR($E537="",$H537=""),"",$H537-$E537)</f>
        <v/>
      </c>
      <c r="J537" s="17">
        <f>IF(OR($I537="",N($H537)=0),"",$I537/$H537)</f>
        <v/>
      </c>
      <c r="K537" s="17">
        <f>IF(OR($I537="",N($E537)=0),"",$I537/$E537)</f>
        <v/>
      </c>
      <c r="L537" s="17">
        <f>IF($C537="","",IFERROR(INDEX(Rubros!$B$2:$B$31,MATCH($C537,Rubros!$A$2:$A$31,0)),""))</f>
        <v/>
      </c>
      <c r="M537" s="21">
        <f>IF($J537="","",IF($J537&lt;0,"Pierde plata",IF($L537="","Sin objetivo",IF($J537&gt;=$L537,"OK","Bajo objetivo"))))</f>
        <v/>
      </c>
      <c r="N537" s="20">
        <f>IF(OR($E537="",$L537="",N($L537)&gt;=1),"",ROUNDUP($E537/(1-$L537)*IF(Configuración!$C$3="Responsable inscripto",1+IF($D537="",Configuración!$C$4,$D537),1),0))</f>
        <v/>
      </c>
      <c r="O537" s="22">
        <f>IF(OR($I537="",$G537=""),"",$I537*$G537)</f>
        <v/>
      </c>
      <c r="P537" s="22">
        <f>IF(OR($H537="",$G537=""),"",$H537*$G537)</f>
        <v/>
      </c>
    </row>
    <row r="538">
      <c r="A538" s="15" t="n"/>
      <c r="B538" s="15" t="n"/>
      <c r="C538" s="15" t="n"/>
      <c r="D538" s="16" t="n"/>
      <c r="E538" s="19" t="n"/>
      <c r="F538" s="19" t="n"/>
      <c r="G538" s="15" t="n"/>
      <c r="H538" s="20">
        <f>IF($F538="","",IF(Configuración!$C$3="Responsable inscripto",$F538/(1+IF($D538="",Configuración!$C$4,$D538)),$F538))</f>
        <v/>
      </c>
      <c r="I538" s="20">
        <f>IF(OR($E538="",$H538=""),"",$H538-$E538)</f>
        <v/>
      </c>
      <c r="J538" s="17">
        <f>IF(OR($I538="",N($H538)=0),"",$I538/$H538)</f>
        <v/>
      </c>
      <c r="K538" s="17">
        <f>IF(OR($I538="",N($E538)=0),"",$I538/$E538)</f>
        <v/>
      </c>
      <c r="L538" s="17">
        <f>IF($C538="","",IFERROR(INDEX(Rubros!$B$2:$B$31,MATCH($C538,Rubros!$A$2:$A$31,0)),""))</f>
        <v/>
      </c>
      <c r="M538" s="21">
        <f>IF($J538="","",IF($J538&lt;0,"Pierde plata",IF($L538="","Sin objetivo",IF($J538&gt;=$L538,"OK","Bajo objetivo"))))</f>
        <v/>
      </c>
      <c r="N538" s="20">
        <f>IF(OR($E538="",$L538="",N($L538)&gt;=1),"",ROUNDUP($E538/(1-$L538)*IF(Configuración!$C$3="Responsable inscripto",1+IF($D538="",Configuración!$C$4,$D538),1),0))</f>
        <v/>
      </c>
      <c r="O538" s="22">
        <f>IF(OR($I538="",$G538=""),"",$I538*$G538)</f>
        <v/>
      </c>
      <c r="P538" s="22">
        <f>IF(OR($H538="",$G538=""),"",$H538*$G538)</f>
        <v/>
      </c>
    </row>
    <row r="539">
      <c r="A539" s="15" t="n"/>
      <c r="B539" s="15" t="n"/>
      <c r="C539" s="15" t="n"/>
      <c r="D539" s="16" t="n"/>
      <c r="E539" s="19" t="n"/>
      <c r="F539" s="19" t="n"/>
      <c r="G539" s="15" t="n"/>
      <c r="H539" s="20">
        <f>IF($F539="","",IF(Configuración!$C$3="Responsable inscripto",$F539/(1+IF($D539="",Configuración!$C$4,$D539)),$F539))</f>
        <v/>
      </c>
      <c r="I539" s="20">
        <f>IF(OR($E539="",$H539=""),"",$H539-$E539)</f>
        <v/>
      </c>
      <c r="J539" s="17">
        <f>IF(OR($I539="",N($H539)=0),"",$I539/$H539)</f>
        <v/>
      </c>
      <c r="K539" s="17">
        <f>IF(OR($I539="",N($E539)=0),"",$I539/$E539)</f>
        <v/>
      </c>
      <c r="L539" s="17">
        <f>IF($C539="","",IFERROR(INDEX(Rubros!$B$2:$B$31,MATCH($C539,Rubros!$A$2:$A$31,0)),""))</f>
        <v/>
      </c>
      <c r="M539" s="21">
        <f>IF($J539="","",IF($J539&lt;0,"Pierde plata",IF($L539="","Sin objetivo",IF($J539&gt;=$L539,"OK","Bajo objetivo"))))</f>
        <v/>
      </c>
      <c r="N539" s="20">
        <f>IF(OR($E539="",$L539="",N($L539)&gt;=1),"",ROUNDUP($E539/(1-$L539)*IF(Configuración!$C$3="Responsable inscripto",1+IF($D539="",Configuración!$C$4,$D539),1),0))</f>
        <v/>
      </c>
      <c r="O539" s="22">
        <f>IF(OR($I539="",$G539=""),"",$I539*$G539)</f>
        <v/>
      </c>
      <c r="P539" s="22">
        <f>IF(OR($H539="",$G539=""),"",$H539*$G539)</f>
        <v/>
      </c>
    </row>
    <row r="540">
      <c r="A540" s="15" t="n"/>
      <c r="B540" s="15" t="n"/>
      <c r="C540" s="15" t="n"/>
      <c r="D540" s="16" t="n"/>
      <c r="E540" s="19" t="n"/>
      <c r="F540" s="19" t="n"/>
      <c r="G540" s="15" t="n"/>
      <c r="H540" s="20">
        <f>IF($F540="","",IF(Configuración!$C$3="Responsable inscripto",$F540/(1+IF($D540="",Configuración!$C$4,$D540)),$F540))</f>
        <v/>
      </c>
      <c r="I540" s="20">
        <f>IF(OR($E540="",$H540=""),"",$H540-$E540)</f>
        <v/>
      </c>
      <c r="J540" s="17">
        <f>IF(OR($I540="",N($H540)=0),"",$I540/$H540)</f>
        <v/>
      </c>
      <c r="K540" s="17">
        <f>IF(OR($I540="",N($E540)=0),"",$I540/$E540)</f>
        <v/>
      </c>
      <c r="L540" s="17">
        <f>IF($C540="","",IFERROR(INDEX(Rubros!$B$2:$B$31,MATCH($C540,Rubros!$A$2:$A$31,0)),""))</f>
        <v/>
      </c>
      <c r="M540" s="21">
        <f>IF($J540="","",IF($J540&lt;0,"Pierde plata",IF($L540="","Sin objetivo",IF($J540&gt;=$L540,"OK","Bajo objetivo"))))</f>
        <v/>
      </c>
      <c r="N540" s="20">
        <f>IF(OR($E540="",$L540="",N($L540)&gt;=1),"",ROUNDUP($E540/(1-$L540)*IF(Configuración!$C$3="Responsable inscripto",1+IF($D540="",Configuración!$C$4,$D540),1),0))</f>
        <v/>
      </c>
      <c r="O540" s="22">
        <f>IF(OR($I540="",$G540=""),"",$I540*$G540)</f>
        <v/>
      </c>
      <c r="P540" s="22">
        <f>IF(OR($H540="",$G540=""),"",$H540*$G540)</f>
        <v/>
      </c>
    </row>
    <row r="541">
      <c r="A541" s="15" t="n"/>
      <c r="B541" s="15" t="n"/>
      <c r="C541" s="15" t="n"/>
      <c r="D541" s="16" t="n"/>
      <c r="E541" s="19" t="n"/>
      <c r="F541" s="19" t="n"/>
      <c r="G541" s="15" t="n"/>
      <c r="H541" s="20">
        <f>IF($F541="","",IF(Configuración!$C$3="Responsable inscripto",$F541/(1+IF($D541="",Configuración!$C$4,$D541)),$F541))</f>
        <v/>
      </c>
      <c r="I541" s="20">
        <f>IF(OR($E541="",$H541=""),"",$H541-$E541)</f>
        <v/>
      </c>
      <c r="J541" s="17">
        <f>IF(OR($I541="",N($H541)=0),"",$I541/$H541)</f>
        <v/>
      </c>
      <c r="K541" s="17">
        <f>IF(OR($I541="",N($E541)=0),"",$I541/$E541)</f>
        <v/>
      </c>
      <c r="L541" s="17">
        <f>IF($C541="","",IFERROR(INDEX(Rubros!$B$2:$B$31,MATCH($C541,Rubros!$A$2:$A$31,0)),""))</f>
        <v/>
      </c>
      <c r="M541" s="21">
        <f>IF($J541="","",IF($J541&lt;0,"Pierde plata",IF($L541="","Sin objetivo",IF($J541&gt;=$L541,"OK","Bajo objetivo"))))</f>
        <v/>
      </c>
      <c r="N541" s="20">
        <f>IF(OR($E541="",$L541="",N($L541)&gt;=1),"",ROUNDUP($E541/(1-$L541)*IF(Configuración!$C$3="Responsable inscripto",1+IF($D541="",Configuración!$C$4,$D541),1),0))</f>
        <v/>
      </c>
      <c r="O541" s="22">
        <f>IF(OR($I541="",$G541=""),"",$I541*$G541)</f>
        <v/>
      </c>
      <c r="P541" s="22">
        <f>IF(OR($H541="",$G541=""),"",$H541*$G541)</f>
        <v/>
      </c>
    </row>
    <row r="542">
      <c r="A542" s="15" t="n"/>
      <c r="B542" s="15" t="n"/>
      <c r="C542" s="15" t="n"/>
      <c r="D542" s="16" t="n"/>
      <c r="E542" s="19" t="n"/>
      <c r="F542" s="19" t="n"/>
      <c r="G542" s="15" t="n"/>
      <c r="H542" s="20">
        <f>IF($F542="","",IF(Configuración!$C$3="Responsable inscripto",$F542/(1+IF($D542="",Configuración!$C$4,$D542)),$F542))</f>
        <v/>
      </c>
      <c r="I542" s="20">
        <f>IF(OR($E542="",$H542=""),"",$H542-$E542)</f>
        <v/>
      </c>
      <c r="J542" s="17">
        <f>IF(OR($I542="",N($H542)=0),"",$I542/$H542)</f>
        <v/>
      </c>
      <c r="K542" s="17">
        <f>IF(OR($I542="",N($E542)=0),"",$I542/$E542)</f>
        <v/>
      </c>
      <c r="L542" s="17">
        <f>IF($C542="","",IFERROR(INDEX(Rubros!$B$2:$B$31,MATCH($C542,Rubros!$A$2:$A$31,0)),""))</f>
        <v/>
      </c>
      <c r="M542" s="21">
        <f>IF($J542="","",IF($J542&lt;0,"Pierde plata",IF($L542="","Sin objetivo",IF($J542&gt;=$L542,"OK","Bajo objetivo"))))</f>
        <v/>
      </c>
      <c r="N542" s="20">
        <f>IF(OR($E542="",$L542="",N($L542)&gt;=1),"",ROUNDUP($E542/(1-$L542)*IF(Configuración!$C$3="Responsable inscripto",1+IF($D542="",Configuración!$C$4,$D542),1),0))</f>
        <v/>
      </c>
      <c r="O542" s="22">
        <f>IF(OR($I542="",$G542=""),"",$I542*$G542)</f>
        <v/>
      </c>
      <c r="P542" s="22">
        <f>IF(OR($H542="",$G542=""),"",$H542*$G542)</f>
        <v/>
      </c>
    </row>
    <row r="543">
      <c r="A543" s="15" t="n"/>
      <c r="B543" s="15" t="n"/>
      <c r="C543" s="15" t="n"/>
      <c r="D543" s="16" t="n"/>
      <c r="E543" s="19" t="n"/>
      <c r="F543" s="19" t="n"/>
      <c r="G543" s="15" t="n"/>
      <c r="H543" s="20">
        <f>IF($F543="","",IF(Configuración!$C$3="Responsable inscripto",$F543/(1+IF($D543="",Configuración!$C$4,$D543)),$F543))</f>
        <v/>
      </c>
      <c r="I543" s="20">
        <f>IF(OR($E543="",$H543=""),"",$H543-$E543)</f>
        <v/>
      </c>
      <c r="J543" s="17">
        <f>IF(OR($I543="",N($H543)=0),"",$I543/$H543)</f>
        <v/>
      </c>
      <c r="K543" s="17">
        <f>IF(OR($I543="",N($E543)=0),"",$I543/$E543)</f>
        <v/>
      </c>
      <c r="L543" s="17">
        <f>IF($C543="","",IFERROR(INDEX(Rubros!$B$2:$B$31,MATCH($C543,Rubros!$A$2:$A$31,0)),""))</f>
        <v/>
      </c>
      <c r="M543" s="21">
        <f>IF($J543="","",IF($J543&lt;0,"Pierde plata",IF($L543="","Sin objetivo",IF($J543&gt;=$L543,"OK","Bajo objetivo"))))</f>
        <v/>
      </c>
      <c r="N543" s="20">
        <f>IF(OR($E543="",$L543="",N($L543)&gt;=1),"",ROUNDUP($E543/(1-$L543)*IF(Configuración!$C$3="Responsable inscripto",1+IF($D543="",Configuración!$C$4,$D543),1),0))</f>
        <v/>
      </c>
      <c r="O543" s="22">
        <f>IF(OR($I543="",$G543=""),"",$I543*$G543)</f>
        <v/>
      </c>
      <c r="P543" s="22">
        <f>IF(OR($H543="",$G543=""),"",$H543*$G543)</f>
        <v/>
      </c>
    </row>
    <row r="544">
      <c r="A544" s="15" t="n"/>
      <c r="B544" s="15" t="n"/>
      <c r="C544" s="15" t="n"/>
      <c r="D544" s="16" t="n"/>
      <c r="E544" s="19" t="n"/>
      <c r="F544" s="19" t="n"/>
      <c r="G544" s="15" t="n"/>
      <c r="H544" s="20">
        <f>IF($F544="","",IF(Configuración!$C$3="Responsable inscripto",$F544/(1+IF($D544="",Configuración!$C$4,$D544)),$F544))</f>
        <v/>
      </c>
      <c r="I544" s="20">
        <f>IF(OR($E544="",$H544=""),"",$H544-$E544)</f>
        <v/>
      </c>
      <c r="J544" s="17">
        <f>IF(OR($I544="",N($H544)=0),"",$I544/$H544)</f>
        <v/>
      </c>
      <c r="K544" s="17">
        <f>IF(OR($I544="",N($E544)=0),"",$I544/$E544)</f>
        <v/>
      </c>
      <c r="L544" s="17">
        <f>IF($C544="","",IFERROR(INDEX(Rubros!$B$2:$B$31,MATCH($C544,Rubros!$A$2:$A$31,0)),""))</f>
        <v/>
      </c>
      <c r="M544" s="21">
        <f>IF($J544="","",IF($J544&lt;0,"Pierde plata",IF($L544="","Sin objetivo",IF($J544&gt;=$L544,"OK","Bajo objetivo"))))</f>
        <v/>
      </c>
      <c r="N544" s="20">
        <f>IF(OR($E544="",$L544="",N($L544)&gt;=1),"",ROUNDUP($E544/(1-$L544)*IF(Configuración!$C$3="Responsable inscripto",1+IF($D544="",Configuración!$C$4,$D544),1),0))</f>
        <v/>
      </c>
      <c r="O544" s="22">
        <f>IF(OR($I544="",$G544=""),"",$I544*$G544)</f>
        <v/>
      </c>
      <c r="P544" s="22">
        <f>IF(OR($H544="",$G544=""),"",$H544*$G544)</f>
        <v/>
      </c>
    </row>
    <row r="545">
      <c r="A545" s="15" t="n"/>
      <c r="B545" s="15" t="n"/>
      <c r="C545" s="15" t="n"/>
      <c r="D545" s="16" t="n"/>
      <c r="E545" s="19" t="n"/>
      <c r="F545" s="19" t="n"/>
      <c r="G545" s="15" t="n"/>
      <c r="H545" s="20">
        <f>IF($F545="","",IF(Configuración!$C$3="Responsable inscripto",$F545/(1+IF($D545="",Configuración!$C$4,$D545)),$F545))</f>
        <v/>
      </c>
      <c r="I545" s="20">
        <f>IF(OR($E545="",$H545=""),"",$H545-$E545)</f>
        <v/>
      </c>
      <c r="J545" s="17">
        <f>IF(OR($I545="",N($H545)=0),"",$I545/$H545)</f>
        <v/>
      </c>
      <c r="K545" s="17">
        <f>IF(OR($I545="",N($E545)=0),"",$I545/$E545)</f>
        <v/>
      </c>
      <c r="L545" s="17">
        <f>IF($C545="","",IFERROR(INDEX(Rubros!$B$2:$B$31,MATCH($C545,Rubros!$A$2:$A$31,0)),""))</f>
        <v/>
      </c>
      <c r="M545" s="21">
        <f>IF($J545="","",IF($J545&lt;0,"Pierde plata",IF($L545="","Sin objetivo",IF($J545&gt;=$L545,"OK","Bajo objetivo"))))</f>
        <v/>
      </c>
      <c r="N545" s="20">
        <f>IF(OR($E545="",$L545="",N($L545)&gt;=1),"",ROUNDUP($E545/(1-$L545)*IF(Configuración!$C$3="Responsable inscripto",1+IF($D545="",Configuración!$C$4,$D545),1),0))</f>
        <v/>
      </c>
      <c r="O545" s="22">
        <f>IF(OR($I545="",$G545=""),"",$I545*$G545)</f>
        <v/>
      </c>
      <c r="P545" s="22">
        <f>IF(OR($H545="",$G545=""),"",$H545*$G545)</f>
        <v/>
      </c>
    </row>
    <row r="546">
      <c r="A546" s="15" t="n"/>
      <c r="B546" s="15" t="n"/>
      <c r="C546" s="15" t="n"/>
      <c r="D546" s="16" t="n"/>
      <c r="E546" s="19" t="n"/>
      <c r="F546" s="19" t="n"/>
      <c r="G546" s="15" t="n"/>
      <c r="H546" s="20">
        <f>IF($F546="","",IF(Configuración!$C$3="Responsable inscripto",$F546/(1+IF($D546="",Configuración!$C$4,$D546)),$F546))</f>
        <v/>
      </c>
      <c r="I546" s="20">
        <f>IF(OR($E546="",$H546=""),"",$H546-$E546)</f>
        <v/>
      </c>
      <c r="J546" s="17">
        <f>IF(OR($I546="",N($H546)=0),"",$I546/$H546)</f>
        <v/>
      </c>
      <c r="K546" s="17">
        <f>IF(OR($I546="",N($E546)=0),"",$I546/$E546)</f>
        <v/>
      </c>
      <c r="L546" s="17">
        <f>IF($C546="","",IFERROR(INDEX(Rubros!$B$2:$B$31,MATCH($C546,Rubros!$A$2:$A$31,0)),""))</f>
        <v/>
      </c>
      <c r="M546" s="21">
        <f>IF($J546="","",IF($J546&lt;0,"Pierde plata",IF($L546="","Sin objetivo",IF($J546&gt;=$L546,"OK","Bajo objetivo"))))</f>
        <v/>
      </c>
      <c r="N546" s="20">
        <f>IF(OR($E546="",$L546="",N($L546)&gt;=1),"",ROUNDUP($E546/(1-$L546)*IF(Configuración!$C$3="Responsable inscripto",1+IF($D546="",Configuración!$C$4,$D546),1),0))</f>
        <v/>
      </c>
      <c r="O546" s="22">
        <f>IF(OR($I546="",$G546=""),"",$I546*$G546)</f>
        <v/>
      </c>
      <c r="P546" s="22">
        <f>IF(OR($H546="",$G546=""),"",$H546*$G546)</f>
        <v/>
      </c>
    </row>
    <row r="547">
      <c r="A547" s="15" t="n"/>
      <c r="B547" s="15" t="n"/>
      <c r="C547" s="15" t="n"/>
      <c r="D547" s="16" t="n"/>
      <c r="E547" s="19" t="n"/>
      <c r="F547" s="19" t="n"/>
      <c r="G547" s="15" t="n"/>
      <c r="H547" s="20">
        <f>IF($F547="","",IF(Configuración!$C$3="Responsable inscripto",$F547/(1+IF($D547="",Configuración!$C$4,$D547)),$F547))</f>
        <v/>
      </c>
      <c r="I547" s="20">
        <f>IF(OR($E547="",$H547=""),"",$H547-$E547)</f>
        <v/>
      </c>
      <c r="J547" s="17">
        <f>IF(OR($I547="",N($H547)=0),"",$I547/$H547)</f>
        <v/>
      </c>
      <c r="K547" s="17">
        <f>IF(OR($I547="",N($E547)=0),"",$I547/$E547)</f>
        <v/>
      </c>
      <c r="L547" s="17">
        <f>IF($C547="","",IFERROR(INDEX(Rubros!$B$2:$B$31,MATCH($C547,Rubros!$A$2:$A$31,0)),""))</f>
        <v/>
      </c>
      <c r="M547" s="21">
        <f>IF($J547="","",IF($J547&lt;0,"Pierde plata",IF($L547="","Sin objetivo",IF($J547&gt;=$L547,"OK","Bajo objetivo"))))</f>
        <v/>
      </c>
      <c r="N547" s="20">
        <f>IF(OR($E547="",$L547="",N($L547)&gt;=1),"",ROUNDUP($E547/(1-$L547)*IF(Configuración!$C$3="Responsable inscripto",1+IF($D547="",Configuración!$C$4,$D547),1),0))</f>
        <v/>
      </c>
      <c r="O547" s="22">
        <f>IF(OR($I547="",$G547=""),"",$I547*$G547)</f>
        <v/>
      </c>
      <c r="P547" s="22">
        <f>IF(OR($H547="",$G547=""),"",$H547*$G547)</f>
        <v/>
      </c>
    </row>
    <row r="548">
      <c r="A548" s="15" t="n"/>
      <c r="B548" s="15" t="n"/>
      <c r="C548" s="15" t="n"/>
      <c r="D548" s="16" t="n"/>
      <c r="E548" s="19" t="n"/>
      <c r="F548" s="19" t="n"/>
      <c r="G548" s="15" t="n"/>
      <c r="H548" s="20">
        <f>IF($F548="","",IF(Configuración!$C$3="Responsable inscripto",$F548/(1+IF($D548="",Configuración!$C$4,$D548)),$F548))</f>
        <v/>
      </c>
      <c r="I548" s="20">
        <f>IF(OR($E548="",$H548=""),"",$H548-$E548)</f>
        <v/>
      </c>
      <c r="J548" s="17">
        <f>IF(OR($I548="",N($H548)=0),"",$I548/$H548)</f>
        <v/>
      </c>
      <c r="K548" s="17">
        <f>IF(OR($I548="",N($E548)=0),"",$I548/$E548)</f>
        <v/>
      </c>
      <c r="L548" s="17">
        <f>IF($C548="","",IFERROR(INDEX(Rubros!$B$2:$B$31,MATCH($C548,Rubros!$A$2:$A$31,0)),""))</f>
        <v/>
      </c>
      <c r="M548" s="21">
        <f>IF($J548="","",IF($J548&lt;0,"Pierde plata",IF($L548="","Sin objetivo",IF($J548&gt;=$L548,"OK","Bajo objetivo"))))</f>
        <v/>
      </c>
      <c r="N548" s="20">
        <f>IF(OR($E548="",$L548="",N($L548)&gt;=1),"",ROUNDUP($E548/(1-$L548)*IF(Configuración!$C$3="Responsable inscripto",1+IF($D548="",Configuración!$C$4,$D548),1),0))</f>
        <v/>
      </c>
      <c r="O548" s="22">
        <f>IF(OR($I548="",$G548=""),"",$I548*$G548)</f>
        <v/>
      </c>
      <c r="P548" s="22">
        <f>IF(OR($H548="",$G548=""),"",$H548*$G548)</f>
        <v/>
      </c>
    </row>
    <row r="549">
      <c r="A549" s="15" t="n"/>
      <c r="B549" s="15" t="n"/>
      <c r="C549" s="15" t="n"/>
      <c r="D549" s="16" t="n"/>
      <c r="E549" s="19" t="n"/>
      <c r="F549" s="19" t="n"/>
      <c r="G549" s="15" t="n"/>
      <c r="H549" s="20">
        <f>IF($F549="","",IF(Configuración!$C$3="Responsable inscripto",$F549/(1+IF($D549="",Configuración!$C$4,$D549)),$F549))</f>
        <v/>
      </c>
      <c r="I549" s="20">
        <f>IF(OR($E549="",$H549=""),"",$H549-$E549)</f>
        <v/>
      </c>
      <c r="J549" s="17">
        <f>IF(OR($I549="",N($H549)=0),"",$I549/$H549)</f>
        <v/>
      </c>
      <c r="K549" s="17">
        <f>IF(OR($I549="",N($E549)=0),"",$I549/$E549)</f>
        <v/>
      </c>
      <c r="L549" s="17">
        <f>IF($C549="","",IFERROR(INDEX(Rubros!$B$2:$B$31,MATCH($C549,Rubros!$A$2:$A$31,0)),""))</f>
        <v/>
      </c>
      <c r="M549" s="21">
        <f>IF($J549="","",IF($J549&lt;0,"Pierde plata",IF($L549="","Sin objetivo",IF($J549&gt;=$L549,"OK","Bajo objetivo"))))</f>
        <v/>
      </c>
      <c r="N549" s="20">
        <f>IF(OR($E549="",$L549="",N($L549)&gt;=1),"",ROUNDUP($E549/(1-$L549)*IF(Configuración!$C$3="Responsable inscripto",1+IF($D549="",Configuración!$C$4,$D549),1),0))</f>
        <v/>
      </c>
      <c r="O549" s="22">
        <f>IF(OR($I549="",$G549=""),"",$I549*$G549)</f>
        <v/>
      </c>
      <c r="P549" s="22">
        <f>IF(OR($H549="",$G549=""),"",$H549*$G549)</f>
        <v/>
      </c>
    </row>
    <row r="550">
      <c r="A550" s="15" t="n"/>
      <c r="B550" s="15" t="n"/>
      <c r="C550" s="15" t="n"/>
      <c r="D550" s="16" t="n"/>
      <c r="E550" s="19" t="n"/>
      <c r="F550" s="19" t="n"/>
      <c r="G550" s="15" t="n"/>
      <c r="H550" s="20">
        <f>IF($F550="","",IF(Configuración!$C$3="Responsable inscripto",$F550/(1+IF($D550="",Configuración!$C$4,$D550)),$F550))</f>
        <v/>
      </c>
      <c r="I550" s="20">
        <f>IF(OR($E550="",$H550=""),"",$H550-$E550)</f>
        <v/>
      </c>
      <c r="J550" s="17">
        <f>IF(OR($I550="",N($H550)=0),"",$I550/$H550)</f>
        <v/>
      </c>
      <c r="K550" s="17">
        <f>IF(OR($I550="",N($E550)=0),"",$I550/$E550)</f>
        <v/>
      </c>
      <c r="L550" s="17">
        <f>IF($C550="","",IFERROR(INDEX(Rubros!$B$2:$B$31,MATCH($C550,Rubros!$A$2:$A$31,0)),""))</f>
        <v/>
      </c>
      <c r="M550" s="21">
        <f>IF($J550="","",IF($J550&lt;0,"Pierde plata",IF($L550="","Sin objetivo",IF($J550&gt;=$L550,"OK","Bajo objetivo"))))</f>
        <v/>
      </c>
      <c r="N550" s="20">
        <f>IF(OR($E550="",$L550="",N($L550)&gt;=1),"",ROUNDUP($E550/(1-$L550)*IF(Configuración!$C$3="Responsable inscripto",1+IF($D550="",Configuración!$C$4,$D550),1),0))</f>
        <v/>
      </c>
      <c r="O550" s="22">
        <f>IF(OR($I550="",$G550=""),"",$I550*$G550)</f>
        <v/>
      </c>
      <c r="P550" s="22">
        <f>IF(OR($H550="",$G550=""),"",$H550*$G550)</f>
        <v/>
      </c>
    </row>
    <row r="551">
      <c r="A551" s="15" t="n"/>
      <c r="B551" s="15" t="n"/>
      <c r="C551" s="15" t="n"/>
      <c r="D551" s="16" t="n"/>
      <c r="E551" s="19" t="n"/>
      <c r="F551" s="19" t="n"/>
      <c r="G551" s="15" t="n"/>
      <c r="H551" s="20">
        <f>IF($F551="","",IF(Configuración!$C$3="Responsable inscripto",$F551/(1+IF($D551="",Configuración!$C$4,$D551)),$F551))</f>
        <v/>
      </c>
      <c r="I551" s="20">
        <f>IF(OR($E551="",$H551=""),"",$H551-$E551)</f>
        <v/>
      </c>
      <c r="J551" s="17">
        <f>IF(OR($I551="",N($H551)=0),"",$I551/$H551)</f>
        <v/>
      </c>
      <c r="K551" s="17">
        <f>IF(OR($I551="",N($E551)=0),"",$I551/$E551)</f>
        <v/>
      </c>
      <c r="L551" s="17">
        <f>IF($C551="","",IFERROR(INDEX(Rubros!$B$2:$B$31,MATCH($C551,Rubros!$A$2:$A$31,0)),""))</f>
        <v/>
      </c>
      <c r="M551" s="21">
        <f>IF($J551="","",IF($J551&lt;0,"Pierde plata",IF($L551="","Sin objetivo",IF($J551&gt;=$L551,"OK","Bajo objetivo"))))</f>
        <v/>
      </c>
      <c r="N551" s="20">
        <f>IF(OR($E551="",$L551="",N($L551)&gt;=1),"",ROUNDUP($E551/(1-$L551)*IF(Configuración!$C$3="Responsable inscripto",1+IF($D551="",Configuración!$C$4,$D551),1),0))</f>
        <v/>
      </c>
      <c r="O551" s="22">
        <f>IF(OR($I551="",$G551=""),"",$I551*$G551)</f>
        <v/>
      </c>
      <c r="P551" s="22">
        <f>IF(OR($H551="",$G551=""),"",$H551*$G551)</f>
        <v/>
      </c>
    </row>
    <row r="552">
      <c r="A552" s="15" t="n"/>
      <c r="B552" s="15" t="n"/>
      <c r="C552" s="15" t="n"/>
      <c r="D552" s="16" t="n"/>
      <c r="E552" s="19" t="n"/>
      <c r="F552" s="19" t="n"/>
      <c r="G552" s="15" t="n"/>
      <c r="H552" s="20">
        <f>IF($F552="","",IF(Configuración!$C$3="Responsable inscripto",$F552/(1+IF($D552="",Configuración!$C$4,$D552)),$F552))</f>
        <v/>
      </c>
      <c r="I552" s="20">
        <f>IF(OR($E552="",$H552=""),"",$H552-$E552)</f>
        <v/>
      </c>
      <c r="J552" s="17">
        <f>IF(OR($I552="",N($H552)=0),"",$I552/$H552)</f>
        <v/>
      </c>
      <c r="K552" s="17">
        <f>IF(OR($I552="",N($E552)=0),"",$I552/$E552)</f>
        <v/>
      </c>
      <c r="L552" s="17">
        <f>IF($C552="","",IFERROR(INDEX(Rubros!$B$2:$B$31,MATCH($C552,Rubros!$A$2:$A$31,0)),""))</f>
        <v/>
      </c>
      <c r="M552" s="21">
        <f>IF($J552="","",IF($J552&lt;0,"Pierde plata",IF($L552="","Sin objetivo",IF($J552&gt;=$L552,"OK","Bajo objetivo"))))</f>
        <v/>
      </c>
      <c r="N552" s="20">
        <f>IF(OR($E552="",$L552="",N($L552)&gt;=1),"",ROUNDUP($E552/(1-$L552)*IF(Configuración!$C$3="Responsable inscripto",1+IF($D552="",Configuración!$C$4,$D552),1),0))</f>
        <v/>
      </c>
      <c r="O552" s="22">
        <f>IF(OR($I552="",$G552=""),"",$I552*$G552)</f>
        <v/>
      </c>
      <c r="P552" s="22">
        <f>IF(OR($H552="",$G552=""),"",$H552*$G552)</f>
        <v/>
      </c>
    </row>
    <row r="553">
      <c r="A553" s="15" t="n"/>
      <c r="B553" s="15" t="n"/>
      <c r="C553" s="15" t="n"/>
      <c r="D553" s="16" t="n"/>
      <c r="E553" s="19" t="n"/>
      <c r="F553" s="19" t="n"/>
      <c r="G553" s="15" t="n"/>
      <c r="H553" s="20">
        <f>IF($F553="","",IF(Configuración!$C$3="Responsable inscripto",$F553/(1+IF($D553="",Configuración!$C$4,$D553)),$F553))</f>
        <v/>
      </c>
      <c r="I553" s="20">
        <f>IF(OR($E553="",$H553=""),"",$H553-$E553)</f>
        <v/>
      </c>
      <c r="J553" s="17">
        <f>IF(OR($I553="",N($H553)=0),"",$I553/$H553)</f>
        <v/>
      </c>
      <c r="K553" s="17">
        <f>IF(OR($I553="",N($E553)=0),"",$I553/$E553)</f>
        <v/>
      </c>
      <c r="L553" s="17">
        <f>IF($C553="","",IFERROR(INDEX(Rubros!$B$2:$B$31,MATCH($C553,Rubros!$A$2:$A$31,0)),""))</f>
        <v/>
      </c>
      <c r="M553" s="21">
        <f>IF($J553="","",IF($J553&lt;0,"Pierde plata",IF($L553="","Sin objetivo",IF($J553&gt;=$L553,"OK","Bajo objetivo"))))</f>
        <v/>
      </c>
      <c r="N553" s="20">
        <f>IF(OR($E553="",$L553="",N($L553)&gt;=1),"",ROUNDUP($E553/(1-$L553)*IF(Configuración!$C$3="Responsable inscripto",1+IF($D553="",Configuración!$C$4,$D553),1),0))</f>
        <v/>
      </c>
      <c r="O553" s="22">
        <f>IF(OR($I553="",$G553=""),"",$I553*$G553)</f>
        <v/>
      </c>
      <c r="P553" s="22">
        <f>IF(OR($H553="",$G553=""),"",$H553*$G553)</f>
        <v/>
      </c>
    </row>
    <row r="554">
      <c r="A554" s="15" t="n"/>
      <c r="B554" s="15" t="n"/>
      <c r="C554" s="15" t="n"/>
      <c r="D554" s="16" t="n"/>
      <c r="E554" s="19" t="n"/>
      <c r="F554" s="19" t="n"/>
      <c r="G554" s="15" t="n"/>
      <c r="H554" s="20">
        <f>IF($F554="","",IF(Configuración!$C$3="Responsable inscripto",$F554/(1+IF($D554="",Configuración!$C$4,$D554)),$F554))</f>
        <v/>
      </c>
      <c r="I554" s="20">
        <f>IF(OR($E554="",$H554=""),"",$H554-$E554)</f>
        <v/>
      </c>
      <c r="J554" s="17">
        <f>IF(OR($I554="",N($H554)=0),"",$I554/$H554)</f>
        <v/>
      </c>
      <c r="K554" s="17">
        <f>IF(OR($I554="",N($E554)=0),"",$I554/$E554)</f>
        <v/>
      </c>
      <c r="L554" s="17">
        <f>IF($C554="","",IFERROR(INDEX(Rubros!$B$2:$B$31,MATCH($C554,Rubros!$A$2:$A$31,0)),""))</f>
        <v/>
      </c>
      <c r="M554" s="21">
        <f>IF($J554="","",IF($J554&lt;0,"Pierde plata",IF($L554="","Sin objetivo",IF($J554&gt;=$L554,"OK","Bajo objetivo"))))</f>
        <v/>
      </c>
      <c r="N554" s="20">
        <f>IF(OR($E554="",$L554="",N($L554)&gt;=1),"",ROUNDUP($E554/(1-$L554)*IF(Configuración!$C$3="Responsable inscripto",1+IF($D554="",Configuración!$C$4,$D554),1),0))</f>
        <v/>
      </c>
      <c r="O554" s="22">
        <f>IF(OR($I554="",$G554=""),"",$I554*$G554)</f>
        <v/>
      </c>
      <c r="P554" s="22">
        <f>IF(OR($H554="",$G554=""),"",$H554*$G554)</f>
        <v/>
      </c>
    </row>
    <row r="555">
      <c r="A555" s="15" t="n"/>
      <c r="B555" s="15" t="n"/>
      <c r="C555" s="15" t="n"/>
      <c r="D555" s="16" t="n"/>
      <c r="E555" s="19" t="n"/>
      <c r="F555" s="19" t="n"/>
      <c r="G555" s="15" t="n"/>
      <c r="H555" s="20">
        <f>IF($F555="","",IF(Configuración!$C$3="Responsable inscripto",$F555/(1+IF($D555="",Configuración!$C$4,$D555)),$F555))</f>
        <v/>
      </c>
      <c r="I555" s="20">
        <f>IF(OR($E555="",$H555=""),"",$H555-$E555)</f>
        <v/>
      </c>
      <c r="J555" s="17">
        <f>IF(OR($I555="",N($H555)=0),"",$I555/$H555)</f>
        <v/>
      </c>
      <c r="K555" s="17">
        <f>IF(OR($I555="",N($E555)=0),"",$I555/$E555)</f>
        <v/>
      </c>
      <c r="L555" s="17">
        <f>IF($C555="","",IFERROR(INDEX(Rubros!$B$2:$B$31,MATCH($C555,Rubros!$A$2:$A$31,0)),""))</f>
        <v/>
      </c>
      <c r="M555" s="21">
        <f>IF($J555="","",IF($J555&lt;0,"Pierde plata",IF($L555="","Sin objetivo",IF($J555&gt;=$L555,"OK","Bajo objetivo"))))</f>
        <v/>
      </c>
      <c r="N555" s="20">
        <f>IF(OR($E555="",$L555="",N($L555)&gt;=1),"",ROUNDUP($E555/(1-$L555)*IF(Configuración!$C$3="Responsable inscripto",1+IF($D555="",Configuración!$C$4,$D555),1),0))</f>
        <v/>
      </c>
      <c r="O555" s="22">
        <f>IF(OR($I555="",$G555=""),"",$I555*$G555)</f>
        <v/>
      </c>
      <c r="P555" s="22">
        <f>IF(OR($H555="",$G555=""),"",$H555*$G555)</f>
        <v/>
      </c>
    </row>
    <row r="556">
      <c r="A556" s="15" t="n"/>
      <c r="B556" s="15" t="n"/>
      <c r="C556" s="15" t="n"/>
      <c r="D556" s="16" t="n"/>
      <c r="E556" s="19" t="n"/>
      <c r="F556" s="19" t="n"/>
      <c r="G556" s="15" t="n"/>
      <c r="H556" s="20">
        <f>IF($F556="","",IF(Configuración!$C$3="Responsable inscripto",$F556/(1+IF($D556="",Configuración!$C$4,$D556)),$F556))</f>
        <v/>
      </c>
      <c r="I556" s="20">
        <f>IF(OR($E556="",$H556=""),"",$H556-$E556)</f>
        <v/>
      </c>
      <c r="J556" s="17">
        <f>IF(OR($I556="",N($H556)=0),"",$I556/$H556)</f>
        <v/>
      </c>
      <c r="K556" s="17">
        <f>IF(OR($I556="",N($E556)=0),"",$I556/$E556)</f>
        <v/>
      </c>
      <c r="L556" s="17">
        <f>IF($C556="","",IFERROR(INDEX(Rubros!$B$2:$B$31,MATCH($C556,Rubros!$A$2:$A$31,0)),""))</f>
        <v/>
      </c>
      <c r="M556" s="21">
        <f>IF($J556="","",IF($J556&lt;0,"Pierde plata",IF($L556="","Sin objetivo",IF($J556&gt;=$L556,"OK","Bajo objetivo"))))</f>
        <v/>
      </c>
      <c r="N556" s="20">
        <f>IF(OR($E556="",$L556="",N($L556)&gt;=1),"",ROUNDUP($E556/(1-$L556)*IF(Configuración!$C$3="Responsable inscripto",1+IF($D556="",Configuración!$C$4,$D556),1),0))</f>
        <v/>
      </c>
      <c r="O556" s="22">
        <f>IF(OR($I556="",$G556=""),"",$I556*$G556)</f>
        <v/>
      </c>
      <c r="P556" s="22">
        <f>IF(OR($H556="",$G556=""),"",$H556*$G556)</f>
        <v/>
      </c>
    </row>
    <row r="557">
      <c r="A557" s="15" t="n"/>
      <c r="B557" s="15" t="n"/>
      <c r="C557" s="15" t="n"/>
      <c r="D557" s="16" t="n"/>
      <c r="E557" s="19" t="n"/>
      <c r="F557" s="19" t="n"/>
      <c r="G557" s="15" t="n"/>
      <c r="H557" s="20">
        <f>IF($F557="","",IF(Configuración!$C$3="Responsable inscripto",$F557/(1+IF($D557="",Configuración!$C$4,$D557)),$F557))</f>
        <v/>
      </c>
      <c r="I557" s="20">
        <f>IF(OR($E557="",$H557=""),"",$H557-$E557)</f>
        <v/>
      </c>
      <c r="J557" s="17">
        <f>IF(OR($I557="",N($H557)=0),"",$I557/$H557)</f>
        <v/>
      </c>
      <c r="K557" s="17">
        <f>IF(OR($I557="",N($E557)=0),"",$I557/$E557)</f>
        <v/>
      </c>
      <c r="L557" s="17">
        <f>IF($C557="","",IFERROR(INDEX(Rubros!$B$2:$B$31,MATCH($C557,Rubros!$A$2:$A$31,0)),""))</f>
        <v/>
      </c>
      <c r="M557" s="21">
        <f>IF($J557="","",IF($J557&lt;0,"Pierde plata",IF($L557="","Sin objetivo",IF($J557&gt;=$L557,"OK","Bajo objetivo"))))</f>
        <v/>
      </c>
      <c r="N557" s="20">
        <f>IF(OR($E557="",$L557="",N($L557)&gt;=1),"",ROUNDUP($E557/(1-$L557)*IF(Configuración!$C$3="Responsable inscripto",1+IF($D557="",Configuración!$C$4,$D557),1),0))</f>
        <v/>
      </c>
      <c r="O557" s="22">
        <f>IF(OR($I557="",$G557=""),"",$I557*$G557)</f>
        <v/>
      </c>
      <c r="P557" s="22">
        <f>IF(OR($H557="",$G557=""),"",$H557*$G557)</f>
        <v/>
      </c>
    </row>
    <row r="558">
      <c r="A558" s="15" t="n"/>
      <c r="B558" s="15" t="n"/>
      <c r="C558" s="15" t="n"/>
      <c r="D558" s="16" t="n"/>
      <c r="E558" s="19" t="n"/>
      <c r="F558" s="19" t="n"/>
      <c r="G558" s="15" t="n"/>
      <c r="H558" s="20">
        <f>IF($F558="","",IF(Configuración!$C$3="Responsable inscripto",$F558/(1+IF($D558="",Configuración!$C$4,$D558)),$F558))</f>
        <v/>
      </c>
      <c r="I558" s="20">
        <f>IF(OR($E558="",$H558=""),"",$H558-$E558)</f>
        <v/>
      </c>
      <c r="J558" s="17">
        <f>IF(OR($I558="",N($H558)=0),"",$I558/$H558)</f>
        <v/>
      </c>
      <c r="K558" s="17">
        <f>IF(OR($I558="",N($E558)=0),"",$I558/$E558)</f>
        <v/>
      </c>
      <c r="L558" s="17">
        <f>IF($C558="","",IFERROR(INDEX(Rubros!$B$2:$B$31,MATCH($C558,Rubros!$A$2:$A$31,0)),""))</f>
        <v/>
      </c>
      <c r="M558" s="21">
        <f>IF($J558="","",IF($J558&lt;0,"Pierde plata",IF($L558="","Sin objetivo",IF($J558&gt;=$L558,"OK","Bajo objetivo"))))</f>
        <v/>
      </c>
      <c r="N558" s="20">
        <f>IF(OR($E558="",$L558="",N($L558)&gt;=1),"",ROUNDUP($E558/(1-$L558)*IF(Configuración!$C$3="Responsable inscripto",1+IF($D558="",Configuración!$C$4,$D558),1),0))</f>
        <v/>
      </c>
      <c r="O558" s="22">
        <f>IF(OR($I558="",$G558=""),"",$I558*$G558)</f>
        <v/>
      </c>
      <c r="P558" s="22">
        <f>IF(OR($H558="",$G558=""),"",$H558*$G558)</f>
        <v/>
      </c>
    </row>
    <row r="559">
      <c r="A559" s="15" t="n"/>
      <c r="B559" s="15" t="n"/>
      <c r="C559" s="15" t="n"/>
      <c r="D559" s="16" t="n"/>
      <c r="E559" s="19" t="n"/>
      <c r="F559" s="19" t="n"/>
      <c r="G559" s="15" t="n"/>
      <c r="H559" s="20">
        <f>IF($F559="","",IF(Configuración!$C$3="Responsable inscripto",$F559/(1+IF($D559="",Configuración!$C$4,$D559)),$F559))</f>
        <v/>
      </c>
      <c r="I559" s="20">
        <f>IF(OR($E559="",$H559=""),"",$H559-$E559)</f>
        <v/>
      </c>
      <c r="J559" s="17">
        <f>IF(OR($I559="",N($H559)=0),"",$I559/$H559)</f>
        <v/>
      </c>
      <c r="K559" s="17">
        <f>IF(OR($I559="",N($E559)=0),"",$I559/$E559)</f>
        <v/>
      </c>
      <c r="L559" s="17">
        <f>IF($C559="","",IFERROR(INDEX(Rubros!$B$2:$B$31,MATCH($C559,Rubros!$A$2:$A$31,0)),""))</f>
        <v/>
      </c>
      <c r="M559" s="21">
        <f>IF($J559="","",IF($J559&lt;0,"Pierde plata",IF($L559="","Sin objetivo",IF($J559&gt;=$L559,"OK","Bajo objetivo"))))</f>
        <v/>
      </c>
      <c r="N559" s="20">
        <f>IF(OR($E559="",$L559="",N($L559)&gt;=1),"",ROUNDUP($E559/(1-$L559)*IF(Configuración!$C$3="Responsable inscripto",1+IF($D559="",Configuración!$C$4,$D559),1),0))</f>
        <v/>
      </c>
      <c r="O559" s="22">
        <f>IF(OR($I559="",$G559=""),"",$I559*$G559)</f>
        <v/>
      </c>
      <c r="P559" s="22">
        <f>IF(OR($H559="",$G559=""),"",$H559*$G559)</f>
        <v/>
      </c>
    </row>
    <row r="560">
      <c r="A560" s="15" t="n"/>
      <c r="B560" s="15" t="n"/>
      <c r="C560" s="15" t="n"/>
      <c r="D560" s="16" t="n"/>
      <c r="E560" s="19" t="n"/>
      <c r="F560" s="19" t="n"/>
      <c r="G560" s="15" t="n"/>
      <c r="H560" s="20">
        <f>IF($F560="","",IF(Configuración!$C$3="Responsable inscripto",$F560/(1+IF($D560="",Configuración!$C$4,$D560)),$F560))</f>
        <v/>
      </c>
      <c r="I560" s="20">
        <f>IF(OR($E560="",$H560=""),"",$H560-$E560)</f>
        <v/>
      </c>
      <c r="J560" s="17">
        <f>IF(OR($I560="",N($H560)=0),"",$I560/$H560)</f>
        <v/>
      </c>
      <c r="K560" s="17">
        <f>IF(OR($I560="",N($E560)=0),"",$I560/$E560)</f>
        <v/>
      </c>
      <c r="L560" s="17">
        <f>IF($C560="","",IFERROR(INDEX(Rubros!$B$2:$B$31,MATCH($C560,Rubros!$A$2:$A$31,0)),""))</f>
        <v/>
      </c>
      <c r="M560" s="21">
        <f>IF($J560="","",IF($J560&lt;0,"Pierde plata",IF($L560="","Sin objetivo",IF($J560&gt;=$L560,"OK","Bajo objetivo"))))</f>
        <v/>
      </c>
      <c r="N560" s="20">
        <f>IF(OR($E560="",$L560="",N($L560)&gt;=1),"",ROUNDUP($E560/(1-$L560)*IF(Configuración!$C$3="Responsable inscripto",1+IF($D560="",Configuración!$C$4,$D560),1),0))</f>
        <v/>
      </c>
      <c r="O560" s="22">
        <f>IF(OR($I560="",$G560=""),"",$I560*$G560)</f>
        <v/>
      </c>
      <c r="P560" s="22">
        <f>IF(OR($H560="",$G560=""),"",$H560*$G560)</f>
        <v/>
      </c>
    </row>
    <row r="561">
      <c r="A561" s="15" t="n"/>
      <c r="B561" s="15" t="n"/>
      <c r="C561" s="15" t="n"/>
      <c r="D561" s="16" t="n"/>
      <c r="E561" s="19" t="n"/>
      <c r="F561" s="19" t="n"/>
      <c r="G561" s="15" t="n"/>
      <c r="H561" s="20">
        <f>IF($F561="","",IF(Configuración!$C$3="Responsable inscripto",$F561/(1+IF($D561="",Configuración!$C$4,$D561)),$F561))</f>
        <v/>
      </c>
      <c r="I561" s="20">
        <f>IF(OR($E561="",$H561=""),"",$H561-$E561)</f>
        <v/>
      </c>
      <c r="J561" s="17">
        <f>IF(OR($I561="",N($H561)=0),"",$I561/$H561)</f>
        <v/>
      </c>
      <c r="K561" s="17">
        <f>IF(OR($I561="",N($E561)=0),"",$I561/$E561)</f>
        <v/>
      </c>
      <c r="L561" s="17">
        <f>IF($C561="","",IFERROR(INDEX(Rubros!$B$2:$B$31,MATCH($C561,Rubros!$A$2:$A$31,0)),""))</f>
        <v/>
      </c>
      <c r="M561" s="21">
        <f>IF($J561="","",IF($J561&lt;0,"Pierde plata",IF($L561="","Sin objetivo",IF($J561&gt;=$L561,"OK","Bajo objetivo"))))</f>
        <v/>
      </c>
      <c r="N561" s="20">
        <f>IF(OR($E561="",$L561="",N($L561)&gt;=1),"",ROUNDUP($E561/(1-$L561)*IF(Configuración!$C$3="Responsable inscripto",1+IF($D561="",Configuración!$C$4,$D561),1),0))</f>
        <v/>
      </c>
      <c r="O561" s="22">
        <f>IF(OR($I561="",$G561=""),"",$I561*$G561)</f>
        <v/>
      </c>
      <c r="P561" s="22">
        <f>IF(OR($H561="",$G561=""),"",$H561*$G561)</f>
        <v/>
      </c>
    </row>
    <row r="562">
      <c r="A562" s="15" t="n"/>
      <c r="B562" s="15" t="n"/>
      <c r="C562" s="15" t="n"/>
      <c r="D562" s="16" t="n"/>
      <c r="E562" s="19" t="n"/>
      <c r="F562" s="19" t="n"/>
      <c r="G562" s="15" t="n"/>
      <c r="H562" s="20">
        <f>IF($F562="","",IF(Configuración!$C$3="Responsable inscripto",$F562/(1+IF($D562="",Configuración!$C$4,$D562)),$F562))</f>
        <v/>
      </c>
      <c r="I562" s="20">
        <f>IF(OR($E562="",$H562=""),"",$H562-$E562)</f>
        <v/>
      </c>
      <c r="J562" s="17">
        <f>IF(OR($I562="",N($H562)=0),"",$I562/$H562)</f>
        <v/>
      </c>
      <c r="K562" s="17">
        <f>IF(OR($I562="",N($E562)=0),"",$I562/$E562)</f>
        <v/>
      </c>
      <c r="L562" s="17">
        <f>IF($C562="","",IFERROR(INDEX(Rubros!$B$2:$B$31,MATCH($C562,Rubros!$A$2:$A$31,0)),""))</f>
        <v/>
      </c>
      <c r="M562" s="21">
        <f>IF($J562="","",IF($J562&lt;0,"Pierde plata",IF($L562="","Sin objetivo",IF($J562&gt;=$L562,"OK","Bajo objetivo"))))</f>
        <v/>
      </c>
      <c r="N562" s="20">
        <f>IF(OR($E562="",$L562="",N($L562)&gt;=1),"",ROUNDUP($E562/(1-$L562)*IF(Configuración!$C$3="Responsable inscripto",1+IF($D562="",Configuración!$C$4,$D562),1),0))</f>
        <v/>
      </c>
      <c r="O562" s="22">
        <f>IF(OR($I562="",$G562=""),"",$I562*$G562)</f>
        <v/>
      </c>
      <c r="P562" s="22">
        <f>IF(OR($H562="",$G562=""),"",$H562*$G562)</f>
        <v/>
      </c>
    </row>
    <row r="563">
      <c r="A563" s="15" t="n"/>
      <c r="B563" s="15" t="n"/>
      <c r="C563" s="15" t="n"/>
      <c r="D563" s="16" t="n"/>
      <c r="E563" s="19" t="n"/>
      <c r="F563" s="19" t="n"/>
      <c r="G563" s="15" t="n"/>
      <c r="H563" s="20">
        <f>IF($F563="","",IF(Configuración!$C$3="Responsable inscripto",$F563/(1+IF($D563="",Configuración!$C$4,$D563)),$F563))</f>
        <v/>
      </c>
      <c r="I563" s="20">
        <f>IF(OR($E563="",$H563=""),"",$H563-$E563)</f>
        <v/>
      </c>
      <c r="J563" s="17">
        <f>IF(OR($I563="",N($H563)=0),"",$I563/$H563)</f>
        <v/>
      </c>
      <c r="K563" s="17">
        <f>IF(OR($I563="",N($E563)=0),"",$I563/$E563)</f>
        <v/>
      </c>
      <c r="L563" s="17">
        <f>IF($C563="","",IFERROR(INDEX(Rubros!$B$2:$B$31,MATCH($C563,Rubros!$A$2:$A$31,0)),""))</f>
        <v/>
      </c>
      <c r="M563" s="21">
        <f>IF($J563="","",IF($J563&lt;0,"Pierde plata",IF($L563="","Sin objetivo",IF($J563&gt;=$L563,"OK","Bajo objetivo"))))</f>
        <v/>
      </c>
      <c r="N563" s="20">
        <f>IF(OR($E563="",$L563="",N($L563)&gt;=1),"",ROUNDUP($E563/(1-$L563)*IF(Configuración!$C$3="Responsable inscripto",1+IF($D563="",Configuración!$C$4,$D563),1),0))</f>
        <v/>
      </c>
      <c r="O563" s="22">
        <f>IF(OR($I563="",$G563=""),"",$I563*$G563)</f>
        <v/>
      </c>
      <c r="P563" s="22">
        <f>IF(OR($H563="",$G563=""),"",$H563*$G563)</f>
        <v/>
      </c>
    </row>
    <row r="564">
      <c r="A564" s="15" t="n"/>
      <c r="B564" s="15" t="n"/>
      <c r="C564" s="15" t="n"/>
      <c r="D564" s="16" t="n"/>
      <c r="E564" s="19" t="n"/>
      <c r="F564" s="19" t="n"/>
      <c r="G564" s="15" t="n"/>
      <c r="H564" s="20">
        <f>IF($F564="","",IF(Configuración!$C$3="Responsable inscripto",$F564/(1+IF($D564="",Configuración!$C$4,$D564)),$F564))</f>
        <v/>
      </c>
      <c r="I564" s="20">
        <f>IF(OR($E564="",$H564=""),"",$H564-$E564)</f>
        <v/>
      </c>
      <c r="J564" s="17">
        <f>IF(OR($I564="",N($H564)=0),"",$I564/$H564)</f>
        <v/>
      </c>
      <c r="K564" s="17">
        <f>IF(OR($I564="",N($E564)=0),"",$I564/$E564)</f>
        <v/>
      </c>
      <c r="L564" s="17">
        <f>IF($C564="","",IFERROR(INDEX(Rubros!$B$2:$B$31,MATCH($C564,Rubros!$A$2:$A$31,0)),""))</f>
        <v/>
      </c>
      <c r="M564" s="21">
        <f>IF($J564="","",IF($J564&lt;0,"Pierde plata",IF($L564="","Sin objetivo",IF($J564&gt;=$L564,"OK","Bajo objetivo"))))</f>
        <v/>
      </c>
      <c r="N564" s="20">
        <f>IF(OR($E564="",$L564="",N($L564)&gt;=1),"",ROUNDUP($E564/(1-$L564)*IF(Configuración!$C$3="Responsable inscripto",1+IF($D564="",Configuración!$C$4,$D564),1),0))</f>
        <v/>
      </c>
      <c r="O564" s="22">
        <f>IF(OR($I564="",$G564=""),"",$I564*$G564)</f>
        <v/>
      </c>
      <c r="P564" s="22">
        <f>IF(OR($H564="",$G564=""),"",$H564*$G564)</f>
        <v/>
      </c>
    </row>
    <row r="565">
      <c r="A565" s="15" t="n"/>
      <c r="B565" s="15" t="n"/>
      <c r="C565" s="15" t="n"/>
      <c r="D565" s="16" t="n"/>
      <c r="E565" s="19" t="n"/>
      <c r="F565" s="19" t="n"/>
      <c r="G565" s="15" t="n"/>
      <c r="H565" s="20">
        <f>IF($F565="","",IF(Configuración!$C$3="Responsable inscripto",$F565/(1+IF($D565="",Configuración!$C$4,$D565)),$F565))</f>
        <v/>
      </c>
      <c r="I565" s="20">
        <f>IF(OR($E565="",$H565=""),"",$H565-$E565)</f>
        <v/>
      </c>
      <c r="J565" s="17">
        <f>IF(OR($I565="",N($H565)=0),"",$I565/$H565)</f>
        <v/>
      </c>
      <c r="K565" s="17">
        <f>IF(OR($I565="",N($E565)=0),"",$I565/$E565)</f>
        <v/>
      </c>
      <c r="L565" s="17">
        <f>IF($C565="","",IFERROR(INDEX(Rubros!$B$2:$B$31,MATCH($C565,Rubros!$A$2:$A$31,0)),""))</f>
        <v/>
      </c>
      <c r="M565" s="21">
        <f>IF($J565="","",IF($J565&lt;0,"Pierde plata",IF($L565="","Sin objetivo",IF($J565&gt;=$L565,"OK","Bajo objetivo"))))</f>
        <v/>
      </c>
      <c r="N565" s="20">
        <f>IF(OR($E565="",$L565="",N($L565)&gt;=1),"",ROUNDUP($E565/(1-$L565)*IF(Configuración!$C$3="Responsable inscripto",1+IF($D565="",Configuración!$C$4,$D565),1),0))</f>
        <v/>
      </c>
      <c r="O565" s="22">
        <f>IF(OR($I565="",$G565=""),"",$I565*$G565)</f>
        <v/>
      </c>
      <c r="P565" s="22">
        <f>IF(OR($H565="",$G565=""),"",$H565*$G565)</f>
        <v/>
      </c>
    </row>
    <row r="566">
      <c r="A566" s="15" t="n"/>
      <c r="B566" s="15" t="n"/>
      <c r="C566" s="15" t="n"/>
      <c r="D566" s="16" t="n"/>
      <c r="E566" s="19" t="n"/>
      <c r="F566" s="19" t="n"/>
      <c r="G566" s="15" t="n"/>
      <c r="H566" s="20">
        <f>IF($F566="","",IF(Configuración!$C$3="Responsable inscripto",$F566/(1+IF($D566="",Configuración!$C$4,$D566)),$F566))</f>
        <v/>
      </c>
      <c r="I566" s="20">
        <f>IF(OR($E566="",$H566=""),"",$H566-$E566)</f>
        <v/>
      </c>
      <c r="J566" s="17">
        <f>IF(OR($I566="",N($H566)=0),"",$I566/$H566)</f>
        <v/>
      </c>
      <c r="K566" s="17">
        <f>IF(OR($I566="",N($E566)=0),"",$I566/$E566)</f>
        <v/>
      </c>
      <c r="L566" s="17">
        <f>IF($C566="","",IFERROR(INDEX(Rubros!$B$2:$B$31,MATCH($C566,Rubros!$A$2:$A$31,0)),""))</f>
        <v/>
      </c>
      <c r="M566" s="21">
        <f>IF($J566="","",IF($J566&lt;0,"Pierde plata",IF($L566="","Sin objetivo",IF($J566&gt;=$L566,"OK","Bajo objetivo"))))</f>
        <v/>
      </c>
      <c r="N566" s="20">
        <f>IF(OR($E566="",$L566="",N($L566)&gt;=1),"",ROUNDUP($E566/(1-$L566)*IF(Configuración!$C$3="Responsable inscripto",1+IF($D566="",Configuración!$C$4,$D566),1),0))</f>
        <v/>
      </c>
      <c r="O566" s="22">
        <f>IF(OR($I566="",$G566=""),"",$I566*$G566)</f>
        <v/>
      </c>
      <c r="P566" s="22">
        <f>IF(OR($H566="",$G566=""),"",$H566*$G566)</f>
        <v/>
      </c>
    </row>
    <row r="567">
      <c r="A567" s="15" t="n"/>
      <c r="B567" s="15" t="n"/>
      <c r="C567" s="15" t="n"/>
      <c r="D567" s="16" t="n"/>
      <c r="E567" s="19" t="n"/>
      <c r="F567" s="19" t="n"/>
      <c r="G567" s="15" t="n"/>
      <c r="H567" s="20">
        <f>IF($F567="","",IF(Configuración!$C$3="Responsable inscripto",$F567/(1+IF($D567="",Configuración!$C$4,$D567)),$F567))</f>
        <v/>
      </c>
      <c r="I567" s="20">
        <f>IF(OR($E567="",$H567=""),"",$H567-$E567)</f>
        <v/>
      </c>
      <c r="J567" s="17">
        <f>IF(OR($I567="",N($H567)=0),"",$I567/$H567)</f>
        <v/>
      </c>
      <c r="K567" s="17">
        <f>IF(OR($I567="",N($E567)=0),"",$I567/$E567)</f>
        <v/>
      </c>
      <c r="L567" s="17">
        <f>IF($C567="","",IFERROR(INDEX(Rubros!$B$2:$B$31,MATCH($C567,Rubros!$A$2:$A$31,0)),""))</f>
        <v/>
      </c>
      <c r="M567" s="21">
        <f>IF($J567="","",IF($J567&lt;0,"Pierde plata",IF($L567="","Sin objetivo",IF($J567&gt;=$L567,"OK","Bajo objetivo"))))</f>
        <v/>
      </c>
      <c r="N567" s="20">
        <f>IF(OR($E567="",$L567="",N($L567)&gt;=1),"",ROUNDUP($E567/(1-$L567)*IF(Configuración!$C$3="Responsable inscripto",1+IF($D567="",Configuración!$C$4,$D567),1),0))</f>
        <v/>
      </c>
      <c r="O567" s="22">
        <f>IF(OR($I567="",$G567=""),"",$I567*$G567)</f>
        <v/>
      </c>
      <c r="P567" s="22">
        <f>IF(OR($H567="",$G567=""),"",$H567*$G567)</f>
        <v/>
      </c>
    </row>
    <row r="568">
      <c r="A568" s="15" t="n"/>
      <c r="B568" s="15" t="n"/>
      <c r="C568" s="15" t="n"/>
      <c r="D568" s="16" t="n"/>
      <c r="E568" s="19" t="n"/>
      <c r="F568" s="19" t="n"/>
      <c r="G568" s="15" t="n"/>
      <c r="H568" s="20">
        <f>IF($F568="","",IF(Configuración!$C$3="Responsable inscripto",$F568/(1+IF($D568="",Configuración!$C$4,$D568)),$F568))</f>
        <v/>
      </c>
      <c r="I568" s="20">
        <f>IF(OR($E568="",$H568=""),"",$H568-$E568)</f>
        <v/>
      </c>
      <c r="J568" s="17">
        <f>IF(OR($I568="",N($H568)=0),"",$I568/$H568)</f>
        <v/>
      </c>
      <c r="K568" s="17">
        <f>IF(OR($I568="",N($E568)=0),"",$I568/$E568)</f>
        <v/>
      </c>
      <c r="L568" s="17">
        <f>IF($C568="","",IFERROR(INDEX(Rubros!$B$2:$B$31,MATCH($C568,Rubros!$A$2:$A$31,0)),""))</f>
        <v/>
      </c>
      <c r="M568" s="21">
        <f>IF($J568="","",IF($J568&lt;0,"Pierde plata",IF($L568="","Sin objetivo",IF($J568&gt;=$L568,"OK","Bajo objetivo"))))</f>
        <v/>
      </c>
      <c r="N568" s="20">
        <f>IF(OR($E568="",$L568="",N($L568)&gt;=1),"",ROUNDUP($E568/(1-$L568)*IF(Configuración!$C$3="Responsable inscripto",1+IF($D568="",Configuración!$C$4,$D568),1),0))</f>
        <v/>
      </c>
      <c r="O568" s="22">
        <f>IF(OR($I568="",$G568=""),"",$I568*$G568)</f>
        <v/>
      </c>
      <c r="P568" s="22">
        <f>IF(OR($H568="",$G568=""),"",$H568*$G568)</f>
        <v/>
      </c>
    </row>
    <row r="569">
      <c r="A569" s="15" t="n"/>
      <c r="B569" s="15" t="n"/>
      <c r="C569" s="15" t="n"/>
      <c r="D569" s="16" t="n"/>
      <c r="E569" s="19" t="n"/>
      <c r="F569" s="19" t="n"/>
      <c r="G569" s="15" t="n"/>
      <c r="H569" s="20">
        <f>IF($F569="","",IF(Configuración!$C$3="Responsable inscripto",$F569/(1+IF($D569="",Configuración!$C$4,$D569)),$F569))</f>
        <v/>
      </c>
      <c r="I569" s="20">
        <f>IF(OR($E569="",$H569=""),"",$H569-$E569)</f>
        <v/>
      </c>
      <c r="J569" s="17">
        <f>IF(OR($I569="",N($H569)=0),"",$I569/$H569)</f>
        <v/>
      </c>
      <c r="K569" s="17">
        <f>IF(OR($I569="",N($E569)=0),"",$I569/$E569)</f>
        <v/>
      </c>
      <c r="L569" s="17">
        <f>IF($C569="","",IFERROR(INDEX(Rubros!$B$2:$B$31,MATCH($C569,Rubros!$A$2:$A$31,0)),""))</f>
        <v/>
      </c>
      <c r="M569" s="21">
        <f>IF($J569="","",IF($J569&lt;0,"Pierde plata",IF($L569="","Sin objetivo",IF($J569&gt;=$L569,"OK","Bajo objetivo"))))</f>
        <v/>
      </c>
      <c r="N569" s="20">
        <f>IF(OR($E569="",$L569="",N($L569)&gt;=1),"",ROUNDUP($E569/(1-$L569)*IF(Configuración!$C$3="Responsable inscripto",1+IF($D569="",Configuración!$C$4,$D569),1),0))</f>
        <v/>
      </c>
      <c r="O569" s="22">
        <f>IF(OR($I569="",$G569=""),"",$I569*$G569)</f>
        <v/>
      </c>
      <c r="P569" s="22">
        <f>IF(OR($H569="",$G569=""),"",$H569*$G569)</f>
        <v/>
      </c>
    </row>
    <row r="570">
      <c r="A570" s="15" t="n"/>
      <c r="B570" s="15" t="n"/>
      <c r="C570" s="15" t="n"/>
      <c r="D570" s="16" t="n"/>
      <c r="E570" s="19" t="n"/>
      <c r="F570" s="19" t="n"/>
      <c r="G570" s="15" t="n"/>
      <c r="H570" s="20">
        <f>IF($F570="","",IF(Configuración!$C$3="Responsable inscripto",$F570/(1+IF($D570="",Configuración!$C$4,$D570)),$F570))</f>
        <v/>
      </c>
      <c r="I570" s="20">
        <f>IF(OR($E570="",$H570=""),"",$H570-$E570)</f>
        <v/>
      </c>
      <c r="J570" s="17">
        <f>IF(OR($I570="",N($H570)=0),"",$I570/$H570)</f>
        <v/>
      </c>
      <c r="K570" s="17">
        <f>IF(OR($I570="",N($E570)=0),"",$I570/$E570)</f>
        <v/>
      </c>
      <c r="L570" s="17">
        <f>IF($C570="","",IFERROR(INDEX(Rubros!$B$2:$B$31,MATCH($C570,Rubros!$A$2:$A$31,0)),""))</f>
        <v/>
      </c>
      <c r="M570" s="21">
        <f>IF($J570="","",IF($J570&lt;0,"Pierde plata",IF($L570="","Sin objetivo",IF($J570&gt;=$L570,"OK","Bajo objetivo"))))</f>
        <v/>
      </c>
      <c r="N570" s="20">
        <f>IF(OR($E570="",$L570="",N($L570)&gt;=1),"",ROUNDUP($E570/(1-$L570)*IF(Configuración!$C$3="Responsable inscripto",1+IF($D570="",Configuración!$C$4,$D570),1),0))</f>
        <v/>
      </c>
      <c r="O570" s="22">
        <f>IF(OR($I570="",$G570=""),"",$I570*$G570)</f>
        <v/>
      </c>
      <c r="P570" s="22">
        <f>IF(OR($H570="",$G570=""),"",$H570*$G570)</f>
        <v/>
      </c>
    </row>
    <row r="571">
      <c r="A571" s="15" t="n"/>
      <c r="B571" s="15" t="n"/>
      <c r="C571" s="15" t="n"/>
      <c r="D571" s="16" t="n"/>
      <c r="E571" s="19" t="n"/>
      <c r="F571" s="19" t="n"/>
      <c r="G571" s="15" t="n"/>
      <c r="H571" s="20">
        <f>IF($F571="","",IF(Configuración!$C$3="Responsable inscripto",$F571/(1+IF($D571="",Configuración!$C$4,$D571)),$F571))</f>
        <v/>
      </c>
      <c r="I571" s="20">
        <f>IF(OR($E571="",$H571=""),"",$H571-$E571)</f>
        <v/>
      </c>
      <c r="J571" s="17">
        <f>IF(OR($I571="",N($H571)=0),"",$I571/$H571)</f>
        <v/>
      </c>
      <c r="K571" s="17">
        <f>IF(OR($I571="",N($E571)=0),"",$I571/$E571)</f>
        <v/>
      </c>
      <c r="L571" s="17">
        <f>IF($C571="","",IFERROR(INDEX(Rubros!$B$2:$B$31,MATCH($C571,Rubros!$A$2:$A$31,0)),""))</f>
        <v/>
      </c>
      <c r="M571" s="21">
        <f>IF($J571="","",IF($J571&lt;0,"Pierde plata",IF($L571="","Sin objetivo",IF($J571&gt;=$L571,"OK","Bajo objetivo"))))</f>
        <v/>
      </c>
      <c r="N571" s="20">
        <f>IF(OR($E571="",$L571="",N($L571)&gt;=1),"",ROUNDUP($E571/(1-$L571)*IF(Configuración!$C$3="Responsable inscripto",1+IF($D571="",Configuración!$C$4,$D571),1),0))</f>
        <v/>
      </c>
      <c r="O571" s="22">
        <f>IF(OR($I571="",$G571=""),"",$I571*$G571)</f>
        <v/>
      </c>
      <c r="P571" s="22">
        <f>IF(OR($H571="",$G571=""),"",$H571*$G571)</f>
        <v/>
      </c>
    </row>
    <row r="572">
      <c r="A572" s="15" t="n"/>
      <c r="B572" s="15" t="n"/>
      <c r="C572" s="15" t="n"/>
      <c r="D572" s="16" t="n"/>
      <c r="E572" s="19" t="n"/>
      <c r="F572" s="19" t="n"/>
      <c r="G572" s="15" t="n"/>
      <c r="H572" s="20">
        <f>IF($F572="","",IF(Configuración!$C$3="Responsable inscripto",$F572/(1+IF($D572="",Configuración!$C$4,$D572)),$F572))</f>
        <v/>
      </c>
      <c r="I572" s="20">
        <f>IF(OR($E572="",$H572=""),"",$H572-$E572)</f>
        <v/>
      </c>
      <c r="J572" s="17">
        <f>IF(OR($I572="",N($H572)=0),"",$I572/$H572)</f>
        <v/>
      </c>
      <c r="K572" s="17">
        <f>IF(OR($I572="",N($E572)=0),"",$I572/$E572)</f>
        <v/>
      </c>
      <c r="L572" s="17">
        <f>IF($C572="","",IFERROR(INDEX(Rubros!$B$2:$B$31,MATCH($C572,Rubros!$A$2:$A$31,0)),""))</f>
        <v/>
      </c>
      <c r="M572" s="21">
        <f>IF($J572="","",IF($J572&lt;0,"Pierde plata",IF($L572="","Sin objetivo",IF($J572&gt;=$L572,"OK","Bajo objetivo"))))</f>
        <v/>
      </c>
      <c r="N572" s="20">
        <f>IF(OR($E572="",$L572="",N($L572)&gt;=1),"",ROUNDUP($E572/(1-$L572)*IF(Configuración!$C$3="Responsable inscripto",1+IF($D572="",Configuración!$C$4,$D572),1),0))</f>
        <v/>
      </c>
      <c r="O572" s="22">
        <f>IF(OR($I572="",$G572=""),"",$I572*$G572)</f>
        <v/>
      </c>
      <c r="P572" s="22">
        <f>IF(OR($H572="",$G572=""),"",$H572*$G572)</f>
        <v/>
      </c>
    </row>
    <row r="573">
      <c r="A573" s="15" t="n"/>
      <c r="B573" s="15" t="n"/>
      <c r="C573" s="15" t="n"/>
      <c r="D573" s="16" t="n"/>
      <c r="E573" s="19" t="n"/>
      <c r="F573" s="19" t="n"/>
      <c r="G573" s="15" t="n"/>
      <c r="H573" s="20">
        <f>IF($F573="","",IF(Configuración!$C$3="Responsable inscripto",$F573/(1+IF($D573="",Configuración!$C$4,$D573)),$F573))</f>
        <v/>
      </c>
      <c r="I573" s="20">
        <f>IF(OR($E573="",$H573=""),"",$H573-$E573)</f>
        <v/>
      </c>
      <c r="J573" s="17">
        <f>IF(OR($I573="",N($H573)=0),"",$I573/$H573)</f>
        <v/>
      </c>
      <c r="K573" s="17">
        <f>IF(OR($I573="",N($E573)=0),"",$I573/$E573)</f>
        <v/>
      </c>
      <c r="L573" s="17">
        <f>IF($C573="","",IFERROR(INDEX(Rubros!$B$2:$B$31,MATCH($C573,Rubros!$A$2:$A$31,0)),""))</f>
        <v/>
      </c>
      <c r="M573" s="21">
        <f>IF($J573="","",IF($J573&lt;0,"Pierde plata",IF($L573="","Sin objetivo",IF($J573&gt;=$L573,"OK","Bajo objetivo"))))</f>
        <v/>
      </c>
      <c r="N573" s="20">
        <f>IF(OR($E573="",$L573="",N($L573)&gt;=1),"",ROUNDUP($E573/(1-$L573)*IF(Configuración!$C$3="Responsable inscripto",1+IF($D573="",Configuración!$C$4,$D573),1),0))</f>
        <v/>
      </c>
      <c r="O573" s="22">
        <f>IF(OR($I573="",$G573=""),"",$I573*$G573)</f>
        <v/>
      </c>
      <c r="P573" s="22">
        <f>IF(OR($H573="",$G573=""),"",$H573*$G573)</f>
        <v/>
      </c>
    </row>
    <row r="574">
      <c r="A574" s="15" t="n"/>
      <c r="B574" s="15" t="n"/>
      <c r="C574" s="15" t="n"/>
      <c r="D574" s="16" t="n"/>
      <c r="E574" s="19" t="n"/>
      <c r="F574" s="19" t="n"/>
      <c r="G574" s="15" t="n"/>
      <c r="H574" s="20">
        <f>IF($F574="","",IF(Configuración!$C$3="Responsable inscripto",$F574/(1+IF($D574="",Configuración!$C$4,$D574)),$F574))</f>
        <v/>
      </c>
      <c r="I574" s="20">
        <f>IF(OR($E574="",$H574=""),"",$H574-$E574)</f>
        <v/>
      </c>
      <c r="J574" s="17">
        <f>IF(OR($I574="",N($H574)=0),"",$I574/$H574)</f>
        <v/>
      </c>
      <c r="K574" s="17">
        <f>IF(OR($I574="",N($E574)=0),"",$I574/$E574)</f>
        <v/>
      </c>
      <c r="L574" s="17">
        <f>IF($C574="","",IFERROR(INDEX(Rubros!$B$2:$B$31,MATCH($C574,Rubros!$A$2:$A$31,0)),""))</f>
        <v/>
      </c>
      <c r="M574" s="21">
        <f>IF($J574="","",IF($J574&lt;0,"Pierde plata",IF($L574="","Sin objetivo",IF($J574&gt;=$L574,"OK","Bajo objetivo"))))</f>
        <v/>
      </c>
      <c r="N574" s="20">
        <f>IF(OR($E574="",$L574="",N($L574)&gt;=1),"",ROUNDUP($E574/(1-$L574)*IF(Configuración!$C$3="Responsable inscripto",1+IF($D574="",Configuración!$C$4,$D574),1),0))</f>
        <v/>
      </c>
      <c r="O574" s="22">
        <f>IF(OR($I574="",$G574=""),"",$I574*$G574)</f>
        <v/>
      </c>
      <c r="P574" s="22">
        <f>IF(OR($H574="",$G574=""),"",$H574*$G574)</f>
        <v/>
      </c>
    </row>
    <row r="575">
      <c r="A575" s="15" t="n"/>
      <c r="B575" s="15" t="n"/>
      <c r="C575" s="15" t="n"/>
      <c r="D575" s="16" t="n"/>
      <c r="E575" s="19" t="n"/>
      <c r="F575" s="19" t="n"/>
      <c r="G575" s="15" t="n"/>
      <c r="H575" s="20">
        <f>IF($F575="","",IF(Configuración!$C$3="Responsable inscripto",$F575/(1+IF($D575="",Configuración!$C$4,$D575)),$F575))</f>
        <v/>
      </c>
      <c r="I575" s="20">
        <f>IF(OR($E575="",$H575=""),"",$H575-$E575)</f>
        <v/>
      </c>
      <c r="J575" s="17">
        <f>IF(OR($I575="",N($H575)=0),"",$I575/$H575)</f>
        <v/>
      </c>
      <c r="K575" s="17">
        <f>IF(OR($I575="",N($E575)=0),"",$I575/$E575)</f>
        <v/>
      </c>
      <c r="L575" s="17">
        <f>IF($C575="","",IFERROR(INDEX(Rubros!$B$2:$B$31,MATCH($C575,Rubros!$A$2:$A$31,0)),""))</f>
        <v/>
      </c>
      <c r="M575" s="21">
        <f>IF($J575="","",IF($J575&lt;0,"Pierde plata",IF($L575="","Sin objetivo",IF($J575&gt;=$L575,"OK","Bajo objetivo"))))</f>
        <v/>
      </c>
      <c r="N575" s="20">
        <f>IF(OR($E575="",$L575="",N($L575)&gt;=1),"",ROUNDUP($E575/(1-$L575)*IF(Configuración!$C$3="Responsable inscripto",1+IF($D575="",Configuración!$C$4,$D575),1),0))</f>
        <v/>
      </c>
      <c r="O575" s="22">
        <f>IF(OR($I575="",$G575=""),"",$I575*$G575)</f>
        <v/>
      </c>
      <c r="P575" s="22">
        <f>IF(OR($H575="",$G575=""),"",$H575*$G575)</f>
        <v/>
      </c>
    </row>
    <row r="576">
      <c r="A576" s="15" t="n"/>
      <c r="B576" s="15" t="n"/>
      <c r="C576" s="15" t="n"/>
      <c r="D576" s="16" t="n"/>
      <c r="E576" s="19" t="n"/>
      <c r="F576" s="19" t="n"/>
      <c r="G576" s="15" t="n"/>
      <c r="H576" s="20">
        <f>IF($F576="","",IF(Configuración!$C$3="Responsable inscripto",$F576/(1+IF($D576="",Configuración!$C$4,$D576)),$F576))</f>
        <v/>
      </c>
      <c r="I576" s="20">
        <f>IF(OR($E576="",$H576=""),"",$H576-$E576)</f>
        <v/>
      </c>
      <c r="J576" s="17">
        <f>IF(OR($I576="",N($H576)=0),"",$I576/$H576)</f>
        <v/>
      </c>
      <c r="K576" s="17">
        <f>IF(OR($I576="",N($E576)=0),"",$I576/$E576)</f>
        <v/>
      </c>
      <c r="L576" s="17">
        <f>IF($C576="","",IFERROR(INDEX(Rubros!$B$2:$B$31,MATCH($C576,Rubros!$A$2:$A$31,0)),""))</f>
        <v/>
      </c>
      <c r="M576" s="21">
        <f>IF($J576="","",IF($J576&lt;0,"Pierde plata",IF($L576="","Sin objetivo",IF($J576&gt;=$L576,"OK","Bajo objetivo"))))</f>
        <v/>
      </c>
      <c r="N576" s="20">
        <f>IF(OR($E576="",$L576="",N($L576)&gt;=1),"",ROUNDUP($E576/(1-$L576)*IF(Configuración!$C$3="Responsable inscripto",1+IF($D576="",Configuración!$C$4,$D576),1),0))</f>
        <v/>
      </c>
      <c r="O576" s="22">
        <f>IF(OR($I576="",$G576=""),"",$I576*$G576)</f>
        <v/>
      </c>
      <c r="P576" s="22">
        <f>IF(OR($H576="",$G576=""),"",$H576*$G576)</f>
        <v/>
      </c>
    </row>
    <row r="577">
      <c r="A577" s="15" t="n"/>
      <c r="B577" s="15" t="n"/>
      <c r="C577" s="15" t="n"/>
      <c r="D577" s="16" t="n"/>
      <c r="E577" s="19" t="n"/>
      <c r="F577" s="19" t="n"/>
      <c r="G577" s="15" t="n"/>
      <c r="H577" s="20">
        <f>IF($F577="","",IF(Configuración!$C$3="Responsable inscripto",$F577/(1+IF($D577="",Configuración!$C$4,$D577)),$F577))</f>
        <v/>
      </c>
      <c r="I577" s="20">
        <f>IF(OR($E577="",$H577=""),"",$H577-$E577)</f>
        <v/>
      </c>
      <c r="J577" s="17">
        <f>IF(OR($I577="",N($H577)=0),"",$I577/$H577)</f>
        <v/>
      </c>
      <c r="K577" s="17">
        <f>IF(OR($I577="",N($E577)=0),"",$I577/$E577)</f>
        <v/>
      </c>
      <c r="L577" s="17">
        <f>IF($C577="","",IFERROR(INDEX(Rubros!$B$2:$B$31,MATCH($C577,Rubros!$A$2:$A$31,0)),""))</f>
        <v/>
      </c>
      <c r="M577" s="21">
        <f>IF($J577="","",IF($J577&lt;0,"Pierde plata",IF($L577="","Sin objetivo",IF($J577&gt;=$L577,"OK","Bajo objetivo"))))</f>
        <v/>
      </c>
      <c r="N577" s="20">
        <f>IF(OR($E577="",$L577="",N($L577)&gt;=1),"",ROUNDUP($E577/(1-$L577)*IF(Configuración!$C$3="Responsable inscripto",1+IF($D577="",Configuración!$C$4,$D577),1),0))</f>
        <v/>
      </c>
      <c r="O577" s="22">
        <f>IF(OR($I577="",$G577=""),"",$I577*$G577)</f>
        <v/>
      </c>
      <c r="P577" s="22">
        <f>IF(OR($H577="",$G577=""),"",$H577*$G577)</f>
        <v/>
      </c>
    </row>
    <row r="578">
      <c r="A578" s="15" t="n"/>
      <c r="B578" s="15" t="n"/>
      <c r="C578" s="15" t="n"/>
      <c r="D578" s="16" t="n"/>
      <c r="E578" s="19" t="n"/>
      <c r="F578" s="19" t="n"/>
      <c r="G578" s="15" t="n"/>
      <c r="H578" s="20">
        <f>IF($F578="","",IF(Configuración!$C$3="Responsable inscripto",$F578/(1+IF($D578="",Configuración!$C$4,$D578)),$F578))</f>
        <v/>
      </c>
      <c r="I578" s="20">
        <f>IF(OR($E578="",$H578=""),"",$H578-$E578)</f>
        <v/>
      </c>
      <c r="J578" s="17">
        <f>IF(OR($I578="",N($H578)=0),"",$I578/$H578)</f>
        <v/>
      </c>
      <c r="K578" s="17">
        <f>IF(OR($I578="",N($E578)=0),"",$I578/$E578)</f>
        <v/>
      </c>
      <c r="L578" s="17">
        <f>IF($C578="","",IFERROR(INDEX(Rubros!$B$2:$B$31,MATCH($C578,Rubros!$A$2:$A$31,0)),""))</f>
        <v/>
      </c>
      <c r="M578" s="21">
        <f>IF($J578="","",IF($J578&lt;0,"Pierde plata",IF($L578="","Sin objetivo",IF($J578&gt;=$L578,"OK","Bajo objetivo"))))</f>
        <v/>
      </c>
      <c r="N578" s="20">
        <f>IF(OR($E578="",$L578="",N($L578)&gt;=1),"",ROUNDUP($E578/(1-$L578)*IF(Configuración!$C$3="Responsable inscripto",1+IF($D578="",Configuración!$C$4,$D578),1),0))</f>
        <v/>
      </c>
      <c r="O578" s="22">
        <f>IF(OR($I578="",$G578=""),"",$I578*$G578)</f>
        <v/>
      </c>
      <c r="P578" s="22">
        <f>IF(OR($H578="",$G578=""),"",$H578*$G578)</f>
        <v/>
      </c>
    </row>
    <row r="579">
      <c r="A579" s="15" t="n"/>
      <c r="B579" s="15" t="n"/>
      <c r="C579" s="15" t="n"/>
      <c r="D579" s="16" t="n"/>
      <c r="E579" s="19" t="n"/>
      <c r="F579" s="19" t="n"/>
      <c r="G579" s="15" t="n"/>
      <c r="H579" s="20">
        <f>IF($F579="","",IF(Configuración!$C$3="Responsable inscripto",$F579/(1+IF($D579="",Configuración!$C$4,$D579)),$F579))</f>
        <v/>
      </c>
      <c r="I579" s="20">
        <f>IF(OR($E579="",$H579=""),"",$H579-$E579)</f>
        <v/>
      </c>
      <c r="J579" s="17">
        <f>IF(OR($I579="",N($H579)=0),"",$I579/$H579)</f>
        <v/>
      </c>
      <c r="K579" s="17">
        <f>IF(OR($I579="",N($E579)=0),"",$I579/$E579)</f>
        <v/>
      </c>
      <c r="L579" s="17">
        <f>IF($C579="","",IFERROR(INDEX(Rubros!$B$2:$B$31,MATCH($C579,Rubros!$A$2:$A$31,0)),""))</f>
        <v/>
      </c>
      <c r="M579" s="21">
        <f>IF($J579="","",IF($J579&lt;0,"Pierde plata",IF($L579="","Sin objetivo",IF($J579&gt;=$L579,"OK","Bajo objetivo"))))</f>
        <v/>
      </c>
      <c r="N579" s="20">
        <f>IF(OR($E579="",$L579="",N($L579)&gt;=1),"",ROUNDUP($E579/(1-$L579)*IF(Configuración!$C$3="Responsable inscripto",1+IF($D579="",Configuración!$C$4,$D579),1),0))</f>
        <v/>
      </c>
      <c r="O579" s="22">
        <f>IF(OR($I579="",$G579=""),"",$I579*$G579)</f>
        <v/>
      </c>
      <c r="P579" s="22">
        <f>IF(OR($H579="",$G579=""),"",$H579*$G579)</f>
        <v/>
      </c>
    </row>
    <row r="580">
      <c r="A580" s="15" t="n"/>
      <c r="B580" s="15" t="n"/>
      <c r="C580" s="15" t="n"/>
      <c r="D580" s="16" t="n"/>
      <c r="E580" s="19" t="n"/>
      <c r="F580" s="19" t="n"/>
      <c r="G580" s="15" t="n"/>
      <c r="H580" s="20">
        <f>IF($F580="","",IF(Configuración!$C$3="Responsable inscripto",$F580/(1+IF($D580="",Configuración!$C$4,$D580)),$F580))</f>
        <v/>
      </c>
      <c r="I580" s="20">
        <f>IF(OR($E580="",$H580=""),"",$H580-$E580)</f>
        <v/>
      </c>
      <c r="J580" s="17">
        <f>IF(OR($I580="",N($H580)=0),"",$I580/$H580)</f>
        <v/>
      </c>
      <c r="K580" s="17">
        <f>IF(OR($I580="",N($E580)=0),"",$I580/$E580)</f>
        <v/>
      </c>
      <c r="L580" s="17">
        <f>IF($C580="","",IFERROR(INDEX(Rubros!$B$2:$B$31,MATCH($C580,Rubros!$A$2:$A$31,0)),""))</f>
        <v/>
      </c>
      <c r="M580" s="21">
        <f>IF($J580="","",IF($J580&lt;0,"Pierde plata",IF($L580="","Sin objetivo",IF($J580&gt;=$L580,"OK","Bajo objetivo"))))</f>
        <v/>
      </c>
      <c r="N580" s="20">
        <f>IF(OR($E580="",$L580="",N($L580)&gt;=1),"",ROUNDUP($E580/(1-$L580)*IF(Configuración!$C$3="Responsable inscripto",1+IF($D580="",Configuración!$C$4,$D580),1),0))</f>
        <v/>
      </c>
      <c r="O580" s="22">
        <f>IF(OR($I580="",$G580=""),"",$I580*$G580)</f>
        <v/>
      </c>
      <c r="P580" s="22">
        <f>IF(OR($H580="",$G580=""),"",$H580*$G580)</f>
        <v/>
      </c>
    </row>
    <row r="581">
      <c r="A581" s="15" t="n"/>
      <c r="B581" s="15" t="n"/>
      <c r="C581" s="15" t="n"/>
      <c r="D581" s="16" t="n"/>
      <c r="E581" s="19" t="n"/>
      <c r="F581" s="19" t="n"/>
      <c r="G581" s="15" t="n"/>
      <c r="H581" s="20">
        <f>IF($F581="","",IF(Configuración!$C$3="Responsable inscripto",$F581/(1+IF($D581="",Configuración!$C$4,$D581)),$F581))</f>
        <v/>
      </c>
      <c r="I581" s="20">
        <f>IF(OR($E581="",$H581=""),"",$H581-$E581)</f>
        <v/>
      </c>
      <c r="J581" s="17">
        <f>IF(OR($I581="",N($H581)=0),"",$I581/$H581)</f>
        <v/>
      </c>
      <c r="K581" s="17">
        <f>IF(OR($I581="",N($E581)=0),"",$I581/$E581)</f>
        <v/>
      </c>
      <c r="L581" s="17">
        <f>IF($C581="","",IFERROR(INDEX(Rubros!$B$2:$B$31,MATCH($C581,Rubros!$A$2:$A$31,0)),""))</f>
        <v/>
      </c>
      <c r="M581" s="21">
        <f>IF($J581="","",IF($J581&lt;0,"Pierde plata",IF($L581="","Sin objetivo",IF($J581&gt;=$L581,"OK","Bajo objetivo"))))</f>
        <v/>
      </c>
      <c r="N581" s="20">
        <f>IF(OR($E581="",$L581="",N($L581)&gt;=1),"",ROUNDUP($E581/(1-$L581)*IF(Configuración!$C$3="Responsable inscripto",1+IF($D581="",Configuración!$C$4,$D581),1),0))</f>
        <v/>
      </c>
      <c r="O581" s="22">
        <f>IF(OR($I581="",$G581=""),"",$I581*$G581)</f>
        <v/>
      </c>
      <c r="P581" s="22">
        <f>IF(OR($H581="",$G581=""),"",$H581*$G581)</f>
        <v/>
      </c>
    </row>
    <row r="582">
      <c r="A582" s="15" t="n"/>
      <c r="B582" s="15" t="n"/>
      <c r="C582" s="15" t="n"/>
      <c r="D582" s="16" t="n"/>
      <c r="E582" s="19" t="n"/>
      <c r="F582" s="19" t="n"/>
      <c r="G582" s="15" t="n"/>
      <c r="H582" s="20">
        <f>IF($F582="","",IF(Configuración!$C$3="Responsable inscripto",$F582/(1+IF($D582="",Configuración!$C$4,$D582)),$F582))</f>
        <v/>
      </c>
      <c r="I582" s="20">
        <f>IF(OR($E582="",$H582=""),"",$H582-$E582)</f>
        <v/>
      </c>
      <c r="J582" s="17">
        <f>IF(OR($I582="",N($H582)=0),"",$I582/$H582)</f>
        <v/>
      </c>
      <c r="K582" s="17">
        <f>IF(OR($I582="",N($E582)=0),"",$I582/$E582)</f>
        <v/>
      </c>
      <c r="L582" s="17">
        <f>IF($C582="","",IFERROR(INDEX(Rubros!$B$2:$B$31,MATCH($C582,Rubros!$A$2:$A$31,0)),""))</f>
        <v/>
      </c>
      <c r="M582" s="21">
        <f>IF($J582="","",IF($J582&lt;0,"Pierde plata",IF($L582="","Sin objetivo",IF($J582&gt;=$L582,"OK","Bajo objetivo"))))</f>
        <v/>
      </c>
      <c r="N582" s="20">
        <f>IF(OR($E582="",$L582="",N($L582)&gt;=1),"",ROUNDUP($E582/(1-$L582)*IF(Configuración!$C$3="Responsable inscripto",1+IF($D582="",Configuración!$C$4,$D582),1),0))</f>
        <v/>
      </c>
      <c r="O582" s="22">
        <f>IF(OR($I582="",$G582=""),"",$I582*$G582)</f>
        <v/>
      </c>
      <c r="P582" s="22">
        <f>IF(OR($H582="",$G582=""),"",$H582*$G582)</f>
        <v/>
      </c>
    </row>
    <row r="583">
      <c r="A583" s="15" t="n"/>
      <c r="B583" s="15" t="n"/>
      <c r="C583" s="15" t="n"/>
      <c r="D583" s="16" t="n"/>
      <c r="E583" s="19" t="n"/>
      <c r="F583" s="19" t="n"/>
      <c r="G583" s="15" t="n"/>
      <c r="H583" s="20">
        <f>IF($F583="","",IF(Configuración!$C$3="Responsable inscripto",$F583/(1+IF($D583="",Configuración!$C$4,$D583)),$F583))</f>
        <v/>
      </c>
      <c r="I583" s="20">
        <f>IF(OR($E583="",$H583=""),"",$H583-$E583)</f>
        <v/>
      </c>
      <c r="J583" s="17">
        <f>IF(OR($I583="",N($H583)=0),"",$I583/$H583)</f>
        <v/>
      </c>
      <c r="K583" s="17">
        <f>IF(OR($I583="",N($E583)=0),"",$I583/$E583)</f>
        <v/>
      </c>
      <c r="L583" s="17">
        <f>IF($C583="","",IFERROR(INDEX(Rubros!$B$2:$B$31,MATCH($C583,Rubros!$A$2:$A$31,0)),""))</f>
        <v/>
      </c>
      <c r="M583" s="21">
        <f>IF($J583="","",IF($J583&lt;0,"Pierde plata",IF($L583="","Sin objetivo",IF($J583&gt;=$L583,"OK","Bajo objetivo"))))</f>
        <v/>
      </c>
      <c r="N583" s="20">
        <f>IF(OR($E583="",$L583="",N($L583)&gt;=1),"",ROUNDUP($E583/(1-$L583)*IF(Configuración!$C$3="Responsable inscripto",1+IF($D583="",Configuración!$C$4,$D583),1),0))</f>
        <v/>
      </c>
      <c r="O583" s="22">
        <f>IF(OR($I583="",$G583=""),"",$I583*$G583)</f>
        <v/>
      </c>
      <c r="P583" s="22">
        <f>IF(OR($H583="",$G583=""),"",$H583*$G583)</f>
        <v/>
      </c>
    </row>
    <row r="584">
      <c r="A584" s="15" t="n"/>
      <c r="B584" s="15" t="n"/>
      <c r="C584" s="15" t="n"/>
      <c r="D584" s="16" t="n"/>
      <c r="E584" s="19" t="n"/>
      <c r="F584" s="19" t="n"/>
      <c r="G584" s="15" t="n"/>
      <c r="H584" s="20">
        <f>IF($F584="","",IF(Configuración!$C$3="Responsable inscripto",$F584/(1+IF($D584="",Configuración!$C$4,$D584)),$F584))</f>
        <v/>
      </c>
      <c r="I584" s="20">
        <f>IF(OR($E584="",$H584=""),"",$H584-$E584)</f>
        <v/>
      </c>
      <c r="J584" s="17">
        <f>IF(OR($I584="",N($H584)=0),"",$I584/$H584)</f>
        <v/>
      </c>
      <c r="K584" s="17">
        <f>IF(OR($I584="",N($E584)=0),"",$I584/$E584)</f>
        <v/>
      </c>
      <c r="L584" s="17">
        <f>IF($C584="","",IFERROR(INDEX(Rubros!$B$2:$B$31,MATCH($C584,Rubros!$A$2:$A$31,0)),""))</f>
        <v/>
      </c>
      <c r="M584" s="21">
        <f>IF($J584="","",IF($J584&lt;0,"Pierde plata",IF($L584="","Sin objetivo",IF($J584&gt;=$L584,"OK","Bajo objetivo"))))</f>
        <v/>
      </c>
      <c r="N584" s="20">
        <f>IF(OR($E584="",$L584="",N($L584)&gt;=1),"",ROUNDUP($E584/(1-$L584)*IF(Configuración!$C$3="Responsable inscripto",1+IF($D584="",Configuración!$C$4,$D584),1),0))</f>
        <v/>
      </c>
      <c r="O584" s="22">
        <f>IF(OR($I584="",$G584=""),"",$I584*$G584)</f>
        <v/>
      </c>
      <c r="P584" s="22">
        <f>IF(OR($H584="",$G584=""),"",$H584*$G584)</f>
        <v/>
      </c>
    </row>
    <row r="585">
      <c r="A585" s="15" t="n"/>
      <c r="B585" s="15" t="n"/>
      <c r="C585" s="15" t="n"/>
      <c r="D585" s="16" t="n"/>
      <c r="E585" s="19" t="n"/>
      <c r="F585" s="19" t="n"/>
      <c r="G585" s="15" t="n"/>
      <c r="H585" s="20">
        <f>IF($F585="","",IF(Configuración!$C$3="Responsable inscripto",$F585/(1+IF($D585="",Configuración!$C$4,$D585)),$F585))</f>
        <v/>
      </c>
      <c r="I585" s="20">
        <f>IF(OR($E585="",$H585=""),"",$H585-$E585)</f>
        <v/>
      </c>
      <c r="J585" s="17">
        <f>IF(OR($I585="",N($H585)=0),"",$I585/$H585)</f>
        <v/>
      </c>
      <c r="K585" s="17">
        <f>IF(OR($I585="",N($E585)=0),"",$I585/$E585)</f>
        <v/>
      </c>
      <c r="L585" s="17">
        <f>IF($C585="","",IFERROR(INDEX(Rubros!$B$2:$B$31,MATCH($C585,Rubros!$A$2:$A$31,0)),""))</f>
        <v/>
      </c>
      <c r="M585" s="21">
        <f>IF($J585="","",IF($J585&lt;0,"Pierde plata",IF($L585="","Sin objetivo",IF($J585&gt;=$L585,"OK","Bajo objetivo"))))</f>
        <v/>
      </c>
      <c r="N585" s="20">
        <f>IF(OR($E585="",$L585="",N($L585)&gt;=1),"",ROUNDUP($E585/(1-$L585)*IF(Configuración!$C$3="Responsable inscripto",1+IF($D585="",Configuración!$C$4,$D585),1),0))</f>
        <v/>
      </c>
      <c r="O585" s="22">
        <f>IF(OR($I585="",$G585=""),"",$I585*$G585)</f>
        <v/>
      </c>
      <c r="P585" s="22">
        <f>IF(OR($H585="",$G585=""),"",$H585*$G585)</f>
        <v/>
      </c>
    </row>
    <row r="586">
      <c r="A586" s="15" t="n"/>
      <c r="B586" s="15" t="n"/>
      <c r="C586" s="15" t="n"/>
      <c r="D586" s="16" t="n"/>
      <c r="E586" s="19" t="n"/>
      <c r="F586" s="19" t="n"/>
      <c r="G586" s="15" t="n"/>
      <c r="H586" s="20">
        <f>IF($F586="","",IF(Configuración!$C$3="Responsable inscripto",$F586/(1+IF($D586="",Configuración!$C$4,$D586)),$F586))</f>
        <v/>
      </c>
      <c r="I586" s="20">
        <f>IF(OR($E586="",$H586=""),"",$H586-$E586)</f>
        <v/>
      </c>
      <c r="J586" s="17">
        <f>IF(OR($I586="",N($H586)=0),"",$I586/$H586)</f>
        <v/>
      </c>
      <c r="K586" s="17">
        <f>IF(OR($I586="",N($E586)=0),"",$I586/$E586)</f>
        <v/>
      </c>
      <c r="L586" s="17">
        <f>IF($C586="","",IFERROR(INDEX(Rubros!$B$2:$B$31,MATCH($C586,Rubros!$A$2:$A$31,0)),""))</f>
        <v/>
      </c>
      <c r="M586" s="21">
        <f>IF($J586="","",IF($J586&lt;0,"Pierde plata",IF($L586="","Sin objetivo",IF($J586&gt;=$L586,"OK","Bajo objetivo"))))</f>
        <v/>
      </c>
      <c r="N586" s="20">
        <f>IF(OR($E586="",$L586="",N($L586)&gt;=1),"",ROUNDUP($E586/(1-$L586)*IF(Configuración!$C$3="Responsable inscripto",1+IF($D586="",Configuración!$C$4,$D586),1),0))</f>
        <v/>
      </c>
      <c r="O586" s="22">
        <f>IF(OR($I586="",$G586=""),"",$I586*$G586)</f>
        <v/>
      </c>
      <c r="P586" s="22">
        <f>IF(OR($H586="",$G586=""),"",$H586*$G586)</f>
        <v/>
      </c>
    </row>
    <row r="587">
      <c r="A587" s="15" t="n"/>
      <c r="B587" s="15" t="n"/>
      <c r="C587" s="15" t="n"/>
      <c r="D587" s="16" t="n"/>
      <c r="E587" s="19" t="n"/>
      <c r="F587" s="19" t="n"/>
      <c r="G587" s="15" t="n"/>
      <c r="H587" s="20">
        <f>IF($F587="","",IF(Configuración!$C$3="Responsable inscripto",$F587/(1+IF($D587="",Configuración!$C$4,$D587)),$F587))</f>
        <v/>
      </c>
      <c r="I587" s="20">
        <f>IF(OR($E587="",$H587=""),"",$H587-$E587)</f>
        <v/>
      </c>
      <c r="J587" s="17">
        <f>IF(OR($I587="",N($H587)=0),"",$I587/$H587)</f>
        <v/>
      </c>
      <c r="K587" s="17">
        <f>IF(OR($I587="",N($E587)=0),"",$I587/$E587)</f>
        <v/>
      </c>
      <c r="L587" s="17">
        <f>IF($C587="","",IFERROR(INDEX(Rubros!$B$2:$B$31,MATCH($C587,Rubros!$A$2:$A$31,0)),""))</f>
        <v/>
      </c>
      <c r="M587" s="21">
        <f>IF($J587="","",IF($J587&lt;0,"Pierde plata",IF($L587="","Sin objetivo",IF($J587&gt;=$L587,"OK","Bajo objetivo"))))</f>
        <v/>
      </c>
      <c r="N587" s="20">
        <f>IF(OR($E587="",$L587="",N($L587)&gt;=1),"",ROUNDUP($E587/(1-$L587)*IF(Configuración!$C$3="Responsable inscripto",1+IF($D587="",Configuración!$C$4,$D587),1),0))</f>
        <v/>
      </c>
      <c r="O587" s="22">
        <f>IF(OR($I587="",$G587=""),"",$I587*$G587)</f>
        <v/>
      </c>
      <c r="P587" s="22">
        <f>IF(OR($H587="",$G587=""),"",$H587*$G587)</f>
        <v/>
      </c>
    </row>
    <row r="588">
      <c r="A588" s="15" t="n"/>
      <c r="B588" s="15" t="n"/>
      <c r="C588" s="15" t="n"/>
      <c r="D588" s="16" t="n"/>
      <c r="E588" s="19" t="n"/>
      <c r="F588" s="19" t="n"/>
      <c r="G588" s="15" t="n"/>
      <c r="H588" s="20">
        <f>IF($F588="","",IF(Configuración!$C$3="Responsable inscripto",$F588/(1+IF($D588="",Configuración!$C$4,$D588)),$F588))</f>
        <v/>
      </c>
      <c r="I588" s="20">
        <f>IF(OR($E588="",$H588=""),"",$H588-$E588)</f>
        <v/>
      </c>
      <c r="J588" s="17">
        <f>IF(OR($I588="",N($H588)=0),"",$I588/$H588)</f>
        <v/>
      </c>
      <c r="K588" s="17">
        <f>IF(OR($I588="",N($E588)=0),"",$I588/$E588)</f>
        <v/>
      </c>
      <c r="L588" s="17">
        <f>IF($C588="","",IFERROR(INDEX(Rubros!$B$2:$B$31,MATCH($C588,Rubros!$A$2:$A$31,0)),""))</f>
        <v/>
      </c>
      <c r="M588" s="21">
        <f>IF($J588="","",IF($J588&lt;0,"Pierde plata",IF($L588="","Sin objetivo",IF($J588&gt;=$L588,"OK","Bajo objetivo"))))</f>
        <v/>
      </c>
      <c r="N588" s="20">
        <f>IF(OR($E588="",$L588="",N($L588)&gt;=1),"",ROUNDUP($E588/(1-$L588)*IF(Configuración!$C$3="Responsable inscripto",1+IF($D588="",Configuración!$C$4,$D588),1),0))</f>
        <v/>
      </c>
      <c r="O588" s="22">
        <f>IF(OR($I588="",$G588=""),"",$I588*$G588)</f>
        <v/>
      </c>
      <c r="P588" s="22">
        <f>IF(OR($H588="",$G588=""),"",$H588*$G588)</f>
        <v/>
      </c>
    </row>
    <row r="589">
      <c r="A589" s="15" t="n"/>
      <c r="B589" s="15" t="n"/>
      <c r="C589" s="15" t="n"/>
      <c r="D589" s="16" t="n"/>
      <c r="E589" s="19" t="n"/>
      <c r="F589" s="19" t="n"/>
      <c r="G589" s="15" t="n"/>
      <c r="H589" s="20">
        <f>IF($F589="","",IF(Configuración!$C$3="Responsable inscripto",$F589/(1+IF($D589="",Configuración!$C$4,$D589)),$F589))</f>
        <v/>
      </c>
      <c r="I589" s="20">
        <f>IF(OR($E589="",$H589=""),"",$H589-$E589)</f>
        <v/>
      </c>
      <c r="J589" s="17">
        <f>IF(OR($I589="",N($H589)=0),"",$I589/$H589)</f>
        <v/>
      </c>
      <c r="K589" s="17">
        <f>IF(OR($I589="",N($E589)=0),"",$I589/$E589)</f>
        <v/>
      </c>
      <c r="L589" s="17">
        <f>IF($C589="","",IFERROR(INDEX(Rubros!$B$2:$B$31,MATCH($C589,Rubros!$A$2:$A$31,0)),""))</f>
        <v/>
      </c>
      <c r="M589" s="21">
        <f>IF($J589="","",IF($J589&lt;0,"Pierde plata",IF($L589="","Sin objetivo",IF($J589&gt;=$L589,"OK","Bajo objetivo"))))</f>
        <v/>
      </c>
      <c r="N589" s="20">
        <f>IF(OR($E589="",$L589="",N($L589)&gt;=1),"",ROUNDUP($E589/(1-$L589)*IF(Configuración!$C$3="Responsable inscripto",1+IF($D589="",Configuración!$C$4,$D589),1),0))</f>
        <v/>
      </c>
      <c r="O589" s="22">
        <f>IF(OR($I589="",$G589=""),"",$I589*$G589)</f>
        <v/>
      </c>
      <c r="P589" s="22">
        <f>IF(OR($H589="",$G589=""),"",$H589*$G589)</f>
        <v/>
      </c>
    </row>
    <row r="590">
      <c r="A590" s="15" t="n"/>
      <c r="B590" s="15" t="n"/>
      <c r="C590" s="15" t="n"/>
      <c r="D590" s="16" t="n"/>
      <c r="E590" s="19" t="n"/>
      <c r="F590" s="19" t="n"/>
      <c r="G590" s="15" t="n"/>
      <c r="H590" s="20">
        <f>IF($F590="","",IF(Configuración!$C$3="Responsable inscripto",$F590/(1+IF($D590="",Configuración!$C$4,$D590)),$F590))</f>
        <v/>
      </c>
      <c r="I590" s="20">
        <f>IF(OR($E590="",$H590=""),"",$H590-$E590)</f>
        <v/>
      </c>
      <c r="J590" s="17">
        <f>IF(OR($I590="",N($H590)=0),"",$I590/$H590)</f>
        <v/>
      </c>
      <c r="K590" s="17">
        <f>IF(OR($I590="",N($E590)=0),"",$I590/$E590)</f>
        <v/>
      </c>
      <c r="L590" s="17">
        <f>IF($C590="","",IFERROR(INDEX(Rubros!$B$2:$B$31,MATCH($C590,Rubros!$A$2:$A$31,0)),""))</f>
        <v/>
      </c>
      <c r="M590" s="21">
        <f>IF($J590="","",IF($J590&lt;0,"Pierde plata",IF($L590="","Sin objetivo",IF($J590&gt;=$L590,"OK","Bajo objetivo"))))</f>
        <v/>
      </c>
      <c r="N590" s="20">
        <f>IF(OR($E590="",$L590="",N($L590)&gt;=1),"",ROUNDUP($E590/(1-$L590)*IF(Configuración!$C$3="Responsable inscripto",1+IF($D590="",Configuración!$C$4,$D590),1),0))</f>
        <v/>
      </c>
      <c r="O590" s="22">
        <f>IF(OR($I590="",$G590=""),"",$I590*$G590)</f>
        <v/>
      </c>
      <c r="P590" s="22">
        <f>IF(OR($H590="",$G590=""),"",$H590*$G590)</f>
        <v/>
      </c>
    </row>
    <row r="591">
      <c r="A591" s="15" t="n"/>
      <c r="B591" s="15" t="n"/>
      <c r="C591" s="15" t="n"/>
      <c r="D591" s="16" t="n"/>
      <c r="E591" s="19" t="n"/>
      <c r="F591" s="19" t="n"/>
      <c r="G591" s="15" t="n"/>
      <c r="H591" s="20">
        <f>IF($F591="","",IF(Configuración!$C$3="Responsable inscripto",$F591/(1+IF($D591="",Configuración!$C$4,$D591)),$F591))</f>
        <v/>
      </c>
      <c r="I591" s="20">
        <f>IF(OR($E591="",$H591=""),"",$H591-$E591)</f>
        <v/>
      </c>
      <c r="J591" s="17">
        <f>IF(OR($I591="",N($H591)=0),"",$I591/$H591)</f>
        <v/>
      </c>
      <c r="K591" s="17">
        <f>IF(OR($I591="",N($E591)=0),"",$I591/$E591)</f>
        <v/>
      </c>
      <c r="L591" s="17">
        <f>IF($C591="","",IFERROR(INDEX(Rubros!$B$2:$B$31,MATCH($C591,Rubros!$A$2:$A$31,0)),""))</f>
        <v/>
      </c>
      <c r="M591" s="21">
        <f>IF($J591="","",IF($J591&lt;0,"Pierde plata",IF($L591="","Sin objetivo",IF($J591&gt;=$L591,"OK","Bajo objetivo"))))</f>
        <v/>
      </c>
      <c r="N591" s="20">
        <f>IF(OR($E591="",$L591="",N($L591)&gt;=1),"",ROUNDUP($E591/(1-$L591)*IF(Configuración!$C$3="Responsable inscripto",1+IF($D591="",Configuración!$C$4,$D591),1),0))</f>
        <v/>
      </c>
      <c r="O591" s="22">
        <f>IF(OR($I591="",$G591=""),"",$I591*$G591)</f>
        <v/>
      </c>
      <c r="P591" s="22">
        <f>IF(OR($H591="",$G591=""),"",$H591*$G591)</f>
        <v/>
      </c>
    </row>
    <row r="592">
      <c r="A592" s="15" t="n"/>
      <c r="B592" s="15" t="n"/>
      <c r="C592" s="15" t="n"/>
      <c r="D592" s="16" t="n"/>
      <c r="E592" s="19" t="n"/>
      <c r="F592" s="19" t="n"/>
      <c r="G592" s="15" t="n"/>
      <c r="H592" s="20">
        <f>IF($F592="","",IF(Configuración!$C$3="Responsable inscripto",$F592/(1+IF($D592="",Configuración!$C$4,$D592)),$F592))</f>
        <v/>
      </c>
      <c r="I592" s="20">
        <f>IF(OR($E592="",$H592=""),"",$H592-$E592)</f>
        <v/>
      </c>
      <c r="J592" s="17">
        <f>IF(OR($I592="",N($H592)=0),"",$I592/$H592)</f>
        <v/>
      </c>
      <c r="K592" s="17">
        <f>IF(OR($I592="",N($E592)=0),"",$I592/$E592)</f>
        <v/>
      </c>
      <c r="L592" s="17">
        <f>IF($C592="","",IFERROR(INDEX(Rubros!$B$2:$B$31,MATCH($C592,Rubros!$A$2:$A$31,0)),""))</f>
        <v/>
      </c>
      <c r="M592" s="21">
        <f>IF($J592="","",IF($J592&lt;0,"Pierde plata",IF($L592="","Sin objetivo",IF($J592&gt;=$L592,"OK","Bajo objetivo"))))</f>
        <v/>
      </c>
      <c r="N592" s="20">
        <f>IF(OR($E592="",$L592="",N($L592)&gt;=1),"",ROUNDUP($E592/(1-$L592)*IF(Configuración!$C$3="Responsable inscripto",1+IF($D592="",Configuración!$C$4,$D592),1),0))</f>
        <v/>
      </c>
      <c r="O592" s="22">
        <f>IF(OR($I592="",$G592=""),"",$I592*$G592)</f>
        <v/>
      </c>
      <c r="P592" s="22">
        <f>IF(OR($H592="",$G592=""),"",$H592*$G592)</f>
        <v/>
      </c>
    </row>
    <row r="593">
      <c r="A593" s="15" t="n"/>
      <c r="B593" s="15" t="n"/>
      <c r="C593" s="15" t="n"/>
      <c r="D593" s="16" t="n"/>
      <c r="E593" s="19" t="n"/>
      <c r="F593" s="19" t="n"/>
      <c r="G593" s="15" t="n"/>
      <c r="H593" s="20">
        <f>IF($F593="","",IF(Configuración!$C$3="Responsable inscripto",$F593/(1+IF($D593="",Configuración!$C$4,$D593)),$F593))</f>
        <v/>
      </c>
      <c r="I593" s="20">
        <f>IF(OR($E593="",$H593=""),"",$H593-$E593)</f>
        <v/>
      </c>
      <c r="J593" s="17">
        <f>IF(OR($I593="",N($H593)=0),"",$I593/$H593)</f>
        <v/>
      </c>
      <c r="K593" s="17">
        <f>IF(OR($I593="",N($E593)=0),"",$I593/$E593)</f>
        <v/>
      </c>
      <c r="L593" s="17">
        <f>IF($C593="","",IFERROR(INDEX(Rubros!$B$2:$B$31,MATCH($C593,Rubros!$A$2:$A$31,0)),""))</f>
        <v/>
      </c>
      <c r="M593" s="21">
        <f>IF($J593="","",IF($J593&lt;0,"Pierde plata",IF($L593="","Sin objetivo",IF($J593&gt;=$L593,"OK","Bajo objetivo"))))</f>
        <v/>
      </c>
      <c r="N593" s="20">
        <f>IF(OR($E593="",$L593="",N($L593)&gt;=1),"",ROUNDUP($E593/(1-$L593)*IF(Configuración!$C$3="Responsable inscripto",1+IF($D593="",Configuración!$C$4,$D593),1),0))</f>
        <v/>
      </c>
      <c r="O593" s="22">
        <f>IF(OR($I593="",$G593=""),"",$I593*$G593)</f>
        <v/>
      </c>
      <c r="P593" s="22">
        <f>IF(OR($H593="",$G593=""),"",$H593*$G593)</f>
        <v/>
      </c>
    </row>
    <row r="594">
      <c r="A594" s="15" t="n"/>
      <c r="B594" s="15" t="n"/>
      <c r="C594" s="15" t="n"/>
      <c r="D594" s="16" t="n"/>
      <c r="E594" s="19" t="n"/>
      <c r="F594" s="19" t="n"/>
      <c r="G594" s="15" t="n"/>
      <c r="H594" s="20">
        <f>IF($F594="","",IF(Configuración!$C$3="Responsable inscripto",$F594/(1+IF($D594="",Configuración!$C$4,$D594)),$F594))</f>
        <v/>
      </c>
      <c r="I594" s="20">
        <f>IF(OR($E594="",$H594=""),"",$H594-$E594)</f>
        <v/>
      </c>
      <c r="J594" s="17">
        <f>IF(OR($I594="",N($H594)=0),"",$I594/$H594)</f>
        <v/>
      </c>
      <c r="K594" s="17">
        <f>IF(OR($I594="",N($E594)=0),"",$I594/$E594)</f>
        <v/>
      </c>
      <c r="L594" s="17">
        <f>IF($C594="","",IFERROR(INDEX(Rubros!$B$2:$B$31,MATCH($C594,Rubros!$A$2:$A$31,0)),""))</f>
        <v/>
      </c>
      <c r="M594" s="21">
        <f>IF($J594="","",IF($J594&lt;0,"Pierde plata",IF($L594="","Sin objetivo",IF($J594&gt;=$L594,"OK","Bajo objetivo"))))</f>
        <v/>
      </c>
      <c r="N594" s="20">
        <f>IF(OR($E594="",$L594="",N($L594)&gt;=1),"",ROUNDUP($E594/(1-$L594)*IF(Configuración!$C$3="Responsable inscripto",1+IF($D594="",Configuración!$C$4,$D594),1),0))</f>
        <v/>
      </c>
      <c r="O594" s="22">
        <f>IF(OR($I594="",$G594=""),"",$I594*$G594)</f>
        <v/>
      </c>
      <c r="P594" s="22">
        <f>IF(OR($H594="",$G594=""),"",$H594*$G594)</f>
        <v/>
      </c>
    </row>
    <row r="595">
      <c r="A595" s="15" t="n"/>
      <c r="B595" s="15" t="n"/>
      <c r="C595" s="15" t="n"/>
      <c r="D595" s="16" t="n"/>
      <c r="E595" s="19" t="n"/>
      <c r="F595" s="19" t="n"/>
      <c r="G595" s="15" t="n"/>
      <c r="H595" s="20">
        <f>IF($F595="","",IF(Configuración!$C$3="Responsable inscripto",$F595/(1+IF($D595="",Configuración!$C$4,$D595)),$F595))</f>
        <v/>
      </c>
      <c r="I595" s="20">
        <f>IF(OR($E595="",$H595=""),"",$H595-$E595)</f>
        <v/>
      </c>
      <c r="J595" s="17">
        <f>IF(OR($I595="",N($H595)=0),"",$I595/$H595)</f>
        <v/>
      </c>
      <c r="K595" s="17">
        <f>IF(OR($I595="",N($E595)=0),"",$I595/$E595)</f>
        <v/>
      </c>
      <c r="L595" s="17">
        <f>IF($C595="","",IFERROR(INDEX(Rubros!$B$2:$B$31,MATCH($C595,Rubros!$A$2:$A$31,0)),""))</f>
        <v/>
      </c>
      <c r="M595" s="21">
        <f>IF($J595="","",IF($J595&lt;0,"Pierde plata",IF($L595="","Sin objetivo",IF($J595&gt;=$L595,"OK","Bajo objetivo"))))</f>
        <v/>
      </c>
      <c r="N595" s="20">
        <f>IF(OR($E595="",$L595="",N($L595)&gt;=1),"",ROUNDUP($E595/(1-$L595)*IF(Configuración!$C$3="Responsable inscripto",1+IF($D595="",Configuración!$C$4,$D595),1),0))</f>
        <v/>
      </c>
      <c r="O595" s="22">
        <f>IF(OR($I595="",$G595=""),"",$I595*$G595)</f>
        <v/>
      </c>
      <c r="P595" s="22">
        <f>IF(OR($H595="",$G595=""),"",$H595*$G595)</f>
        <v/>
      </c>
    </row>
    <row r="596">
      <c r="A596" s="15" t="n"/>
      <c r="B596" s="15" t="n"/>
      <c r="C596" s="15" t="n"/>
      <c r="D596" s="16" t="n"/>
      <c r="E596" s="19" t="n"/>
      <c r="F596" s="19" t="n"/>
      <c r="G596" s="15" t="n"/>
      <c r="H596" s="20">
        <f>IF($F596="","",IF(Configuración!$C$3="Responsable inscripto",$F596/(1+IF($D596="",Configuración!$C$4,$D596)),$F596))</f>
        <v/>
      </c>
      <c r="I596" s="20">
        <f>IF(OR($E596="",$H596=""),"",$H596-$E596)</f>
        <v/>
      </c>
      <c r="J596" s="17">
        <f>IF(OR($I596="",N($H596)=0),"",$I596/$H596)</f>
        <v/>
      </c>
      <c r="K596" s="17">
        <f>IF(OR($I596="",N($E596)=0),"",$I596/$E596)</f>
        <v/>
      </c>
      <c r="L596" s="17">
        <f>IF($C596="","",IFERROR(INDEX(Rubros!$B$2:$B$31,MATCH($C596,Rubros!$A$2:$A$31,0)),""))</f>
        <v/>
      </c>
      <c r="M596" s="21">
        <f>IF($J596="","",IF($J596&lt;0,"Pierde plata",IF($L596="","Sin objetivo",IF($J596&gt;=$L596,"OK","Bajo objetivo"))))</f>
        <v/>
      </c>
      <c r="N596" s="20">
        <f>IF(OR($E596="",$L596="",N($L596)&gt;=1),"",ROUNDUP($E596/(1-$L596)*IF(Configuración!$C$3="Responsable inscripto",1+IF($D596="",Configuración!$C$4,$D596),1),0))</f>
        <v/>
      </c>
      <c r="O596" s="22">
        <f>IF(OR($I596="",$G596=""),"",$I596*$G596)</f>
        <v/>
      </c>
      <c r="P596" s="22">
        <f>IF(OR($H596="",$G596=""),"",$H596*$G596)</f>
        <v/>
      </c>
    </row>
    <row r="597">
      <c r="A597" s="15" t="n"/>
      <c r="B597" s="15" t="n"/>
      <c r="C597" s="15" t="n"/>
      <c r="D597" s="16" t="n"/>
      <c r="E597" s="19" t="n"/>
      <c r="F597" s="19" t="n"/>
      <c r="G597" s="15" t="n"/>
      <c r="H597" s="20">
        <f>IF($F597="","",IF(Configuración!$C$3="Responsable inscripto",$F597/(1+IF($D597="",Configuración!$C$4,$D597)),$F597))</f>
        <v/>
      </c>
      <c r="I597" s="20">
        <f>IF(OR($E597="",$H597=""),"",$H597-$E597)</f>
        <v/>
      </c>
      <c r="J597" s="17">
        <f>IF(OR($I597="",N($H597)=0),"",$I597/$H597)</f>
        <v/>
      </c>
      <c r="K597" s="17">
        <f>IF(OR($I597="",N($E597)=0),"",$I597/$E597)</f>
        <v/>
      </c>
      <c r="L597" s="17">
        <f>IF($C597="","",IFERROR(INDEX(Rubros!$B$2:$B$31,MATCH($C597,Rubros!$A$2:$A$31,0)),""))</f>
        <v/>
      </c>
      <c r="M597" s="21">
        <f>IF($J597="","",IF($J597&lt;0,"Pierde plata",IF($L597="","Sin objetivo",IF($J597&gt;=$L597,"OK","Bajo objetivo"))))</f>
        <v/>
      </c>
      <c r="N597" s="20">
        <f>IF(OR($E597="",$L597="",N($L597)&gt;=1),"",ROUNDUP($E597/(1-$L597)*IF(Configuración!$C$3="Responsable inscripto",1+IF($D597="",Configuración!$C$4,$D597),1),0))</f>
        <v/>
      </c>
      <c r="O597" s="22">
        <f>IF(OR($I597="",$G597=""),"",$I597*$G597)</f>
        <v/>
      </c>
      <c r="P597" s="22">
        <f>IF(OR($H597="",$G597=""),"",$H597*$G597)</f>
        <v/>
      </c>
    </row>
    <row r="598">
      <c r="A598" s="15" t="n"/>
      <c r="B598" s="15" t="n"/>
      <c r="C598" s="15" t="n"/>
      <c r="D598" s="16" t="n"/>
      <c r="E598" s="19" t="n"/>
      <c r="F598" s="19" t="n"/>
      <c r="G598" s="15" t="n"/>
      <c r="H598" s="20">
        <f>IF($F598="","",IF(Configuración!$C$3="Responsable inscripto",$F598/(1+IF($D598="",Configuración!$C$4,$D598)),$F598))</f>
        <v/>
      </c>
      <c r="I598" s="20">
        <f>IF(OR($E598="",$H598=""),"",$H598-$E598)</f>
        <v/>
      </c>
      <c r="J598" s="17">
        <f>IF(OR($I598="",N($H598)=0),"",$I598/$H598)</f>
        <v/>
      </c>
      <c r="K598" s="17">
        <f>IF(OR($I598="",N($E598)=0),"",$I598/$E598)</f>
        <v/>
      </c>
      <c r="L598" s="17">
        <f>IF($C598="","",IFERROR(INDEX(Rubros!$B$2:$B$31,MATCH($C598,Rubros!$A$2:$A$31,0)),""))</f>
        <v/>
      </c>
      <c r="M598" s="21">
        <f>IF($J598="","",IF($J598&lt;0,"Pierde plata",IF($L598="","Sin objetivo",IF($J598&gt;=$L598,"OK","Bajo objetivo"))))</f>
        <v/>
      </c>
      <c r="N598" s="20">
        <f>IF(OR($E598="",$L598="",N($L598)&gt;=1),"",ROUNDUP($E598/(1-$L598)*IF(Configuración!$C$3="Responsable inscripto",1+IF($D598="",Configuración!$C$4,$D598),1),0))</f>
        <v/>
      </c>
      <c r="O598" s="22">
        <f>IF(OR($I598="",$G598=""),"",$I598*$G598)</f>
        <v/>
      </c>
      <c r="P598" s="22">
        <f>IF(OR($H598="",$G598=""),"",$H598*$G598)</f>
        <v/>
      </c>
    </row>
    <row r="599">
      <c r="A599" s="15" t="n"/>
      <c r="B599" s="15" t="n"/>
      <c r="C599" s="15" t="n"/>
      <c r="D599" s="16" t="n"/>
      <c r="E599" s="19" t="n"/>
      <c r="F599" s="19" t="n"/>
      <c r="G599" s="15" t="n"/>
      <c r="H599" s="20">
        <f>IF($F599="","",IF(Configuración!$C$3="Responsable inscripto",$F599/(1+IF($D599="",Configuración!$C$4,$D599)),$F599))</f>
        <v/>
      </c>
      <c r="I599" s="20">
        <f>IF(OR($E599="",$H599=""),"",$H599-$E599)</f>
        <v/>
      </c>
      <c r="J599" s="17">
        <f>IF(OR($I599="",N($H599)=0),"",$I599/$H599)</f>
        <v/>
      </c>
      <c r="K599" s="17">
        <f>IF(OR($I599="",N($E599)=0),"",$I599/$E599)</f>
        <v/>
      </c>
      <c r="L599" s="17">
        <f>IF($C599="","",IFERROR(INDEX(Rubros!$B$2:$B$31,MATCH($C599,Rubros!$A$2:$A$31,0)),""))</f>
        <v/>
      </c>
      <c r="M599" s="21">
        <f>IF($J599="","",IF($J599&lt;0,"Pierde plata",IF($L599="","Sin objetivo",IF($J599&gt;=$L599,"OK","Bajo objetivo"))))</f>
        <v/>
      </c>
      <c r="N599" s="20">
        <f>IF(OR($E599="",$L599="",N($L599)&gt;=1),"",ROUNDUP($E599/(1-$L599)*IF(Configuración!$C$3="Responsable inscripto",1+IF($D599="",Configuración!$C$4,$D599),1),0))</f>
        <v/>
      </c>
      <c r="O599" s="22">
        <f>IF(OR($I599="",$G599=""),"",$I599*$G599)</f>
        <v/>
      </c>
      <c r="P599" s="22">
        <f>IF(OR($H599="",$G599=""),"",$H599*$G599)</f>
        <v/>
      </c>
    </row>
    <row r="600">
      <c r="A600" s="15" t="n"/>
      <c r="B600" s="15" t="n"/>
      <c r="C600" s="15" t="n"/>
      <c r="D600" s="16" t="n"/>
      <c r="E600" s="19" t="n"/>
      <c r="F600" s="19" t="n"/>
      <c r="G600" s="15" t="n"/>
      <c r="H600" s="20">
        <f>IF($F600="","",IF(Configuración!$C$3="Responsable inscripto",$F600/(1+IF($D600="",Configuración!$C$4,$D600)),$F600))</f>
        <v/>
      </c>
      <c r="I600" s="20">
        <f>IF(OR($E600="",$H600=""),"",$H600-$E600)</f>
        <v/>
      </c>
      <c r="J600" s="17">
        <f>IF(OR($I600="",N($H600)=0),"",$I600/$H600)</f>
        <v/>
      </c>
      <c r="K600" s="17">
        <f>IF(OR($I600="",N($E600)=0),"",$I600/$E600)</f>
        <v/>
      </c>
      <c r="L600" s="17">
        <f>IF($C600="","",IFERROR(INDEX(Rubros!$B$2:$B$31,MATCH($C600,Rubros!$A$2:$A$31,0)),""))</f>
        <v/>
      </c>
      <c r="M600" s="21">
        <f>IF($J600="","",IF($J600&lt;0,"Pierde plata",IF($L600="","Sin objetivo",IF($J600&gt;=$L600,"OK","Bajo objetivo"))))</f>
        <v/>
      </c>
      <c r="N600" s="20">
        <f>IF(OR($E600="",$L600="",N($L600)&gt;=1),"",ROUNDUP($E600/(1-$L600)*IF(Configuración!$C$3="Responsable inscripto",1+IF($D600="",Configuración!$C$4,$D600),1),0))</f>
        <v/>
      </c>
      <c r="O600" s="22">
        <f>IF(OR($I600="",$G600=""),"",$I600*$G600)</f>
        <v/>
      </c>
      <c r="P600" s="22">
        <f>IF(OR($H600="",$G600=""),"",$H600*$G600)</f>
        <v/>
      </c>
    </row>
    <row r="601">
      <c r="A601" s="15" t="n"/>
      <c r="B601" s="15" t="n"/>
      <c r="C601" s="15" t="n"/>
      <c r="D601" s="16" t="n"/>
      <c r="E601" s="19" t="n"/>
      <c r="F601" s="19" t="n"/>
      <c r="G601" s="15" t="n"/>
      <c r="H601" s="20">
        <f>IF($F601="","",IF(Configuración!$C$3="Responsable inscripto",$F601/(1+IF($D601="",Configuración!$C$4,$D601)),$F601))</f>
        <v/>
      </c>
      <c r="I601" s="20">
        <f>IF(OR($E601="",$H601=""),"",$H601-$E601)</f>
        <v/>
      </c>
      <c r="J601" s="17">
        <f>IF(OR($I601="",N($H601)=0),"",$I601/$H601)</f>
        <v/>
      </c>
      <c r="K601" s="17">
        <f>IF(OR($I601="",N($E601)=0),"",$I601/$E601)</f>
        <v/>
      </c>
      <c r="L601" s="17">
        <f>IF($C601="","",IFERROR(INDEX(Rubros!$B$2:$B$31,MATCH($C601,Rubros!$A$2:$A$31,0)),""))</f>
        <v/>
      </c>
      <c r="M601" s="21">
        <f>IF($J601="","",IF($J601&lt;0,"Pierde plata",IF($L601="","Sin objetivo",IF($J601&gt;=$L601,"OK","Bajo objetivo"))))</f>
        <v/>
      </c>
      <c r="N601" s="20">
        <f>IF(OR($E601="",$L601="",N($L601)&gt;=1),"",ROUNDUP($E601/(1-$L601)*IF(Configuración!$C$3="Responsable inscripto",1+IF($D601="",Configuración!$C$4,$D601),1),0))</f>
        <v/>
      </c>
      <c r="O601" s="22">
        <f>IF(OR($I601="",$G601=""),"",$I601*$G601)</f>
        <v/>
      </c>
      <c r="P601" s="22">
        <f>IF(OR($H601="",$G601=""),"",$H601*$G601)</f>
        <v/>
      </c>
    </row>
    <row r="602">
      <c r="A602" s="15" t="n"/>
      <c r="B602" s="15" t="n"/>
      <c r="C602" s="15" t="n"/>
      <c r="D602" s="16" t="n"/>
      <c r="E602" s="19" t="n"/>
      <c r="F602" s="19" t="n"/>
      <c r="G602" s="15" t="n"/>
      <c r="H602" s="20">
        <f>IF($F602="","",IF(Configuración!$C$3="Responsable inscripto",$F602/(1+IF($D602="",Configuración!$C$4,$D602)),$F602))</f>
        <v/>
      </c>
      <c r="I602" s="20">
        <f>IF(OR($E602="",$H602=""),"",$H602-$E602)</f>
        <v/>
      </c>
      <c r="J602" s="17">
        <f>IF(OR($I602="",N($H602)=0),"",$I602/$H602)</f>
        <v/>
      </c>
      <c r="K602" s="17">
        <f>IF(OR($I602="",N($E602)=0),"",$I602/$E602)</f>
        <v/>
      </c>
      <c r="L602" s="17">
        <f>IF($C602="","",IFERROR(INDEX(Rubros!$B$2:$B$31,MATCH($C602,Rubros!$A$2:$A$31,0)),""))</f>
        <v/>
      </c>
      <c r="M602" s="21">
        <f>IF($J602="","",IF($J602&lt;0,"Pierde plata",IF($L602="","Sin objetivo",IF($J602&gt;=$L602,"OK","Bajo objetivo"))))</f>
        <v/>
      </c>
      <c r="N602" s="20">
        <f>IF(OR($E602="",$L602="",N($L602)&gt;=1),"",ROUNDUP($E602/(1-$L602)*IF(Configuración!$C$3="Responsable inscripto",1+IF($D602="",Configuración!$C$4,$D602),1),0))</f>
        <v/>
      </c>
      <c r="O602" s="22">
        <f>IF(OR($I602="",$G602=""),"",$I602*$G602)</f>
        <v/>
      </c>
      <c r="P602" s="22">
        <f>IF(OR($H602="",$G602=""),"",$H602*$G602)</f>
        <v/>
      </c>
    </row>
    <row r="603">
      <c r="A603" s="15" t="n"/>
      <c r="B603" s="15" t="n"/>
      <c r="C603" s="15" t="n"/>
      <c r="D603" s="16" t="n"/>
      <c r="E603" s="19" t="n"/>
      <c r="F603" s="19" t="n"/>
      <c r="G603" s="15" t="n"/>
      <c r="H603" s="20">
        <f>IF($F603="","",IF(Configuración!$C$3="Responsable inscripto",$F603/(1+IF($D603="",Configuración!$C$4,$D603)),$F603))</f>
        <v/>
      </c>
      <c r="I603" s="20">
        <f>IF(OR($E603="",$H603=""),"",$H603-$E603)</f>
        <v/>
      </c>
      <c r="J603" s="17">
        <f>IF(OR($I603="",N($H603)=0),"",$I603/$H603)</f>
        <v/>
      </c>
      <c r="K603" s="17">
        <f>IF(OR($I603="",N($E603)=0),"",$I603/$E603)</f>
        <v/>
      </c>
      <c r="L603" s="17">
        <f>IF($C603="","",IFERROR(INDEX(Rubros!$B$2:$B$31,MATCH($C603,Rubros!$A$2:$A$31,0)),""))</f>
        <v/>
      </c>
      <c r="M603" s="21">
        <f>IF($J603="","",IF($J603&lt;0,"Pierde plata",IF($L603="","Sin objetivo",IF($J603&gt;=$L603,"OK","Bajo objetivo"))))</f>
        <v/>
      </c>
      <c r="N603" s="20">
        <f>IF(OR($E603="",$L603="",N($L603)&gt;=1),"",ROUNDUP($E603/(1-$L603)*IF(Configuración!$C$3="Responsable inscripto",1+IF($D603="",Configuración!$C$4,$D603),1),0))</f>
        <v/>
      </c>
      <c r="O603" s="22">
        <f>IF(OR($I603="",$G603=""),"",$I603*$G603)</f>
        <v/>
      </c>
      <c r="P603" s="22">
        <f>IF(OR($H603="",$G603=""),"",$H603*$G603)</f>
        <v/>
      </c>
    </row>
    <row r="604">
      <c r="A604" s="15" t="n"/>
      <c r="B604" s="15" t="n"/>
      <c r="C604" s="15" t="n"/>
      <c r="D604" s="16" t="n"/>
      <c r="E604" s="19" t="n"/>
      <c r="F604" s="19" t="n"/>
      <c r="G604" s="15" t="n"/>
      <c r="H604" s="20">
        <f>IF($F604="","",IF(Configuración!$C$3="Responsable inscripto",$F604/(1+IF($D604="",Configuración!$C$4,$D604)),$F604))</f>
        <v/>
      </c>
      <c r="I604" s="20">
        <f>IF(OR($E604="",$H604=""),"",$H604-$E604)</f>
        <v/>
      </c>
      <c r="J604" s="17">
        <f>IF(OR($I604="",N($H604)=0),"",$I604/$H604)</f>
        <v/>
      </c>
      <c r="K604" s="17">
        <f>IF(OR($I604="",N($E604)=0),"",$I604/$E604)</f>
        <v/>
      </c>
      <c r="L604" s="17">
        <f>IF($C604="","",IFERROR(INDEX(Rubros!$B$2:$B$31,MATCH($C604,Rubros!$A$2:$A$31,0)),""))</f>
        <v/>
      </c>
      <c r="M604" s="21">
        <f>IF($J604="","",IF($J604&lt;0,"Pierde plata",IF($L604="","Sin objetivo",IF($J604&gt;=$L604,"OK","Bajo objetivo"))))</f>
        <v/>
      </c>
      <c r="N604" s="20">
        <f>IF(OR($E604="",$L604="",N($L604)&gt;=1),"",ROUNDUP($E604/(1-$L604)*IF(Configuración!$C$3="Responsable inscripto",1+IF($D604="",Configuración!$C$4,$D604),1),0))</f>
        <v/>
      </c>
      <c r="O604" s="22">
        <f>IF(OR($I604="",$G604=""),"",$I604*$G604)</f>
        <v/>
      </c>
      <c r="P604" s="22">
        <f>IF(OR($H604="",$G604=""),"",$H604*$G604)</f>
        <v/>
      </c>
    </row>
    <row r="605">
      <c r="A605" s="15" t="n"/>
      <c r="B605" s="15" t="n"/>
      <c r="C605" s="15" t="n"/>
      <c r="D605" s="16" t="n"/>
      <c r="E605" s="19" t="n"/>
      <c r="F605" s="19" t="n"/>
      <c r="G605" s="15" t="n"/>
      <c r="H605" s="20">
        <f>IF($F605="","",IF(Configuración!$C$3="Responsable inscripto",$F605/(1+IF($D605="",Configuración!$C$4,$D605)),$F605))</f>
        <v/>
      </c>
      <c r="I605" s="20">
        <f>IF(OR($E605="",$H605=""),"",$H605-$E605)</f>
        <v/>
      </c>
      <c r="J605" s="17">
        <f>IF(OR($I605="",N($H605)=0),"",$I605/$H605)</f>
        <v/>
      </c>
      <c r="K605" s="17">
        <f>IF(OR($I605="",N($E605)=0),"",$I605/$E605)</f>
        <v/>
      </c>
      <c r="L605" s="17">
        <f>IF($C605="","",IFERROR(INDEX(Rubros!$B$2:$B$31,MATCH($C605,Rubros!$A$2:$A$31,0)),""))</f>
        <v/>
      </c>
      <c r="M605" s="21">
        <f>IF($J605="","",IF($J605&lt;0,"Pierde plata",IF($L605="","Sin objetivo",IF($J605&gt;=$L605,"OK","Bajo objetivo"))))</f>
        <v/>
      </c>
      <c r="N605" s="20">
        <f>IF(OR($E605="",$L605="",N($L605)&gt;=1),"",ROUNDUP($E605/(1-$L605)*IF(Configuración!$C$3="Responsable inscripto",1+IF($D605="",Configuración!$C$4,$D605),1),0))</f>
        <v/>
      </c>
      <c r="O605" s="22">
        <f>IF(OR($I605="",$G605=""),"",$I605*$G605)</f>
        <v/>
      </c>
      <c r="P605" s="22">
        <f>IF(OR($H605="",$G605=""),"",$H605*$G605)</f>
        <v/>
      </c>
    </row>
    <row r="606">
      <c r="A606" s="15" t="n"/>
      <c r="B606" s="15" t="n"/>
      <c r="C606" s="15" t="n"/>
      <c r="D606" s="16" t="n"/>
      <c r="E606" s="19" t="n"/>
      <c r="F606" s="19" t="n"/>
      <c r="G606" s="15" t="n"/>
      <c r="H606" s="20">
        <f>IF($F606="","",IF(Configuración!$C$3="Responsable inscripto",$F606/(1+IF($D606="",Configuración!$C$4,$D606)),$F606))</f>
        <v/>
      </c>
      <c r="I606" s="20">
        <f>IF(OR($E606="",$H606=""),"",$H606-$E606)</f>
        <v/>
      </c>
      <c r="J606" s="17">
        <f>IF(OR($I606="",N($H606)=0),"",$I606/$H606)</f>
        <v/>
      </c>
      <c r="K606" s="17">
        <f>IF(OR($I606="",N($E606)=0),"",$I606/$E606)</f>
        <v/>
      </c>
      <c r="L606" s="17">
        <f>IF($C606="","",IFERROR(INDEX(Rubros!$B$2:$B$31,MATCH($C606,Rubros!$A$2:$A$31,0)),""))</f>
        <v/>
      </c>
      <c r="M606" s="21">
        <f>IF($J606="","",IF($J606&lt;0,"Pierde plata",IF($L606="","Sin objetivo",IF($J606&gt;=$L606,"OK","Bajo objetivo"))))</f>
        <v/>
      </c>
      <c r="N606" s="20">
        <f>IF(OR($E606="",$L606="",N($L606)&gt;=1),"",ROUNDUP($E606/(1-$L606)*IF(Configuración!$C$3="Responsable inscripto",1+IF($D606="",Configuración!$C$4,$D606),1),0))</f>
        <v/>
      </c>
      <c r="O606" s="22">
        <f>IF(OR($I606="",$G606=""),"",$I606*$G606)</f>
        <v/>
      </c>
      <c r="P606" s="22">
        <f>IF(OR($H606="",$G606=""),"",$H606*$G606)</f>
        <v/>
      </c>
    </row>
    <row r="607">
      <c r="A607" s="15" t="n"/>
      <c r="B607" s="15" t="n"/>
      <c r="C607" s="15" t="n"/>
      <c r="D607" s="16" t="n"/>
      <c r="E607" s="19" t="n"/>
      <c r="F607" s="19" t="n"/>
      <c r="G607" s="15" t="n"/>
      <c r="H607" s="20">
        <f>IF($F607="","",IF(Configuración!$C$3="Responsable inscripto",$F607/(1+IF($D607="",Configuración!$C$4,$D607)),$F607))</f>
        <v/>
      </c>
      <c r="I607" s="20">
        <f>IF(OR($E607="",$H607=""),"",$H607-$E607)</f>
        <v/>
      </c>
      <c r="J607" s="17">
        <f>IF(OR($I607="",N($H607)=0),"",$I607/$H607)</f>
        <v/>
      </c>
      <c r="K607" s="17">
        <f>IF(OR($I607="",N($E607)=0),"",$I607/$E607)</f>
        <v/>
      </c>
      <c r="L607" s="17">
        <f>IF($C607="","",IFERROR(INDEX(Rubros!$B$2:$B$31,MATCH($C607,Rubros!$A$2:$A$31,0)),""))</f>
        <v/>
      </c>
      <c r="M607" s="21">
        <f>IF($J607="","",IF($J607&lt;0,"Pierde plata",IF($L607="","Sin objetivo",IF($J607&gt;=$L607,"OK","Bajo objetivo"))))</f>
        <v/>
      </c>
      <c r="N607" s="20">
        <f>IF(OR($E607="",$L607="",N($L607)&gt;=1),"",ROUNDUP($E607/(1-$L607)*IF(Configuración!$C$3="Responsable inscripto",1+IF($D607="",Configuración!$C$4,$D607),1),0))</f>
        <v/>
      </c>
      <c r="O607" s="22">
        <f>IF(OR($I607="",$G607=""),"",$I607*$G607)</f>
        <v/>
      </c>
      <c r="P607" s="22">
        <f>IF(OR($H607="",$G607=""),"",$H607*$G607)</f>
        <v/>
      </c>
    </row>
    <row r="608">
      <c r="A608" s="15" t="n"/>
      <c r="B608" s="15" t="n"/>
      <c r="C608" s="15" t="n"/>
      <c r="D608" s="16" t="n"/>
      <c r="E608" s="19" t="n"/>
      <c r="F608" s="19" t="n"/>
      <c r="G608" s="15" t="n"/>
      <c r="H608" s="20">
        <f>IF($F608="","",IF(Configuración!$C$3="Responsable inscripto",$F608/(1+IF($D608="",Configuración!$C$4,$D608)),$F608))</f>
        <v/>
      </c>
      <c r="I608" s="20">
        <f>IF(OR($E608="",$H608=""),"",$H608-$E608)</f>
        <v/>
      </c>
      <c r="J608" s="17">
        <f>IF(OR($I608="",N($H608)=0),"",$I608/$H608)</f>
        <v/>
      </c>
      <c r="K608" s="17">
        <f>IF(OR($I608="",N($E608)=0),"",$I608/$E608)</f>
        <v/>
      </c>
      <c r="L608" s="17">
        <f>IF($C608="","",IFERROR(INDEX(Rubros!$B$2:$B$31,MATCH($C608,Rubros!$A$2:$A$31,0)),""))</f>
        <v/>
      </c>
      <c r="M608" s="21">
        <f>IF($J608="","",IF($J608&lt;0,"Pierde plata",IF($L608="","Sin objetivo",IF($J608&gt;=$L608,"OK","Bajo objetivo"))))</f>
        <v/>
      </c>
      <c r="N608" s="20">
        <f>IF(OR($E608="",$L608="",N($L608)&gt;=1),"",ROUNDUP($E608/(1-$L608)*IF(Configuración!$C$3="Responsable inscripto",1+IF($D608="",Configuración!$C$4,$D608),1),0))</f>
        <v/>
      </c>
      <c r="O608" s="22">
        <f>IF(OR($I608="",$G608=""),"",$I608*$G608)</f>
        <v/>
      </c>
      <c r="P608" s="22">
        <f>IF(OR($H608="",$G608=""),"",$H608*$G608)</f>
        <v/>
      </c>
    </row>
    <row r="609">
      <c r="A609" s="15" t="n"/>
      <c r="B609" s="15" t="n"/>
      <c r="C609" s="15" t="n"/>
      <c r="D609" s="16" t="n"/>
      <c r="E609" s="19" t="n"/>
      <c r="F609" s="19" t="n"/>
      <c r="G609" s="15" t="n"/>
      <c r="H609" s="20">
        <f>IF($F609="","",IF(Configuración!$C$3="Responsable inscripto",$F609/(1+IF($D609="",Configuración!$C$4,$D609)),$F609))</f>
        <v/>
      </c>
      <c r="I609" s="20">
        <f>IF(OR($E609="",$H609=""),"",$H609-$E609)</f>
        <v/>
      </c>
      <c r="J609" s="17">
        <f>IF(OR($I609="",N($H609)=0),"",$I609/$H609)</f>
        <v/>
      </c>
      <c r="K609" s="17">
        <f>IF(OR($I609="",N($E609)=0),"",$I609/$E609)</f>
        <v/>
      </c>
      <c r="L609" s="17">
        <f>IF($C609="","",IFERROR(INDEX(Rubros!$B$2:$B$31,MATCH($C609,Rubros!$A$2:$A$31,0)),""))</f>
        <v/>
      </c>
      <c r="M609" s="21">
        <f>IF($J609="","",IF($J609&lt;0,"Pierde plata",IF($L609="","Sin objetivo",IF($J609&gt;=$L609,"OK","Bajo objetivo"))))</f>
        <v/>
      </c>
      <c r="N609" s="20">
        <f>IF(OR($E609="",$L609="",N($L609)&gt;=1),"",ROUNDUP($E609/(1-$L609)*IF(Configuración!$C$3="Responsable inscripto",1+IF($D609="",Configuración!$C$4,$D609),1),0))</f>
        <v/>
      </c>
      <c r="O609" s="22">
        <f>IF(OR($I609="",$G609=""),"",$I609*$G609)</f>
        <v/>
      </c>
      <c r="P609" s="22">
        <f>IF(OR($H609="",$G609=""),"",$H609*$G609)</f>
        <v/>
      </c>
    </row>
    <row r="610">
      <c r="A610" s="15" t="n"/>
      <c r="B610" s="15" t="n"/>
      <c r="C610" s="15" t="n"/>
      <c r="D610" s="16" t="n"/>
      <c r="E610" s="19" t="n"/>
      <c r="F610" s="19" t="n"/>
      <c r="G610" s="15" t="n"/>
      <c r="H610" s="20">
        <f>IF($F610="","",IF(Configuración!$C$3="Responsable inscripto",$F610/(1+IF($D610="",Configuración!$C$4,$D610)),$F610))</f>
        <v/>
      </c>
      <c r="I610" s="20">
        <f>IF(OR($E610="",$H610=""),"",$H610-$E610)</f>
        <v/>
      </c>
      <c r="J610" s="17">
        <f>IF(OR($I610="",N($H610)=0),"",$I610/$H610)</f>
        <v/>
      </c>
      <c r="K610" s="17">
        <f>IF(OR($I610="",N($E610)=0),"",$I610/$E610)</f>
        <v/>
      </c>
      <c r="L610" s="17">
        <f>IF($C610="","",IFERROR(INDEX(Rubros!$B$2:$B$31,MATCH($C610,Rubros!$A$2:$A$31,0)),""))</f>
        <v/>
      </c>
      <c r="M610" s="21">
        <f>IF($J610="","",IF($J610&lt;0,"Pierde plata",IF($L610="","Sin objetivo",IF($J610&gt;=$L610,"OK","Bajo objetivo"))))</f>
        <v/>
      </c>
      <c r="N610" s="20">
        <f>IF(OR($E610="",$L610="",N($L610)&gt;=1),"",ROUNDUP($E610/(1-$L610)*IF(Configuración!$C$3="Responsable inscripto",1+IF($D610="",Configuración!$C$4,$D610),1),0))</f>
        <v/>
      </c>
      <c r="O610" s="22">
        <f>IF(OR($I610="",$G610=""),"",$I610*$G610)</f>
        <v/>
      </c>
      <c r="P610" s="22">
        <f>IF(OR($H610="",$G610=""),"",$H610*$G610)</f>
        <v/>
      </c>
    </row>
    <row r="611">
      <c r="A611" s="15" t="n"/>
      <c r="B611" s="15" t="n"/>
      <c r="C611" s="15" t="n"/>
      <c r="D611" s="16" t="n"/>
      <c r="E611" s="19" t="n"/>
      <c r="F611" s="19" t="n"/>
      <c r="G611" s="15" t="n"/>
      <c r="H611" s="20">
        <f>IF($F611="","",IF(Configuración!$C$3="Responsable inscripto",$F611/(1+IF($D611="",Configuración!$C$4,$D611)),$F611))</f>
        <v/>
      </c>
      <c r="I611" s="20">
        <f>IF(OR($E611="",$H611=""),"",$H611-$E611)</f>
        <v/>
      </c>
      <c r="J611" s="17">
        <f>IF(OR($I611="",N($H611)=0),"",$I611/$H611)</f>
        <v/>
      </c>
      <c r="K611" s="17">
        <f>IF(OR($I611="",N($E611)=0),"",$I611/$E611)</f>
        <v/>
      </c>
      <c r="L611" s="17">
        <f>IF($C611="","",IFERROR(INDEX(Rubros!$B$2:$B$31,MATCH($C611,Rubros!$A$2:$A$31,0)),""))</f>
        <v/>
      </c>
      <c r="M611" s="21">
        <f>IF($J611="","",IF($J611&lt;0,"Pierde plata",IF($L611="","Sin objetivo",IF($J611&gt;=$L611,"OK","Bajo objetivo"))))</f>
        <v/>
      </c>
      <c r="N611" s="20">
        <f>IF(OR($E611="",$L611="",N($L611)&gt;=1),"",ROUNDUP($E611/(1-$L611)*IF(Configuración!$C$3="Responsable inscripto",1+IF($D611="",Configuración!$C$4,$D611),1),0))</f>
        <v/>
      </c>
      <c r="O611" s="22">
        <f>IF(OR($I611="",$G611=""),"",$I611*$G611)</f>
        <v/>
      </c>
      <c r="P611" s="22">
        <f>IF(OR($H611="",$G611=""),"",$H611*$G611)</f>
        <v/>
      </c>
    </row>
    <row r="612">
      <c r="A612" s="15" t="n"/>
      <c r="B612" s="15" t="n"/>
      <c r="C612" s="15" t="n"/>
      <c r="D612" s="16" t="n"/>
      <c r="E612" s="19" t="n"/>
      <c r="F612" s="19" t="n"/>
      <c r="G612" s="15" t="n"/>
      <c r="H612" s="20">
        <f>IF($F612="","",IF(Configuración!$C$3="Responsable inscripto",$F612/(1+IF($D612="",Configuración!$C$4,$D612)),$F612))</f>
        <v/>
      </c>
      <c r="I612" s="20">
        <f>IF(OR($E612="",$H612=""),"",$H612-$E612)</f>
        <v/>
      </c>
      <c r="J612" s="17">
        <f>IF(OR($I612="",N($H612)=0),"",$I612/$H612)</f>
        <v/>
      </c>
      <c r="K612" s="17">
        <f>IF(OR($I612="",N($E612)=0),"",$I612/$E612)</f>
        <v/>
      </c>
      <c r="L612" s="17">
        <f>IF($C612="","",IFERROR(INDEX(Rubros!$B$2:$B$31,MATCH($C612,Rubros!$A$2:$A$31,0)),""))</f>
        <v/>
      </c>
      <c r="M612" s="21">
        <f>IF($J612="","",IF($J612&lt;0,"Pierde plata",IF($L612="","Sin objetivo",IF($J612&gt;=$L612,"OK","Bajo objetivo"))))</f>
        <v/>
      </c>
      <c r="N612" s="20">
        <f>IF(OR($E612="",$L612="",N($L612)&gt;=1),"",ROUNDUP($E612/(1-$L612)*IF(Configuración!$C$3="Responsable inscripto",1+IF($D612="",Configuración!$C$4,$D612),1),0))</f>
        <v/>
      </c>
      <c r="O612" s="22">
        <f>IF(OR($I612="",$G612=""),"",$I612*$G612)</f>
        <v/>
      </c>
      <c r="P612" s="22">
        <f>IF(OR($H612="",$G612=""),"",$H612*$G612)</f>
        <v/>
      </c>
    </row>
    <row r="613">
      <c r="A613" s="15" t="n"/>
      <c r="B613" s="15" t="n"/>
      <c r="C613" s="15" t="n"/>
      <c r="D613" s="16" t="n"/>
      <c r="E613" s="19" t="n"/>
      <c r="F613" s="19" t="n"/>
      <c r="G613" s="15" t="n"/>
      <c r="H613" s="20">
        <f>IF($F613="","",IF(Configuración!$C$3="Responsable inscripto",$F613/(1+IF($D613="",Configuración!$C$4,$D613)),$F613))</f>
        <v/>
      </c>
      <c r="I613" s="20">
        <f>IF(OR($E613="",$H613=""),"",$H613-$E613)</f>
        <v/>
      </c>
      <c r="J613" s="17">
        <f>IF(OR($I613="",N($H613)=0),"",$I613/$H613)</f>
        <v/>
      </c>
      <c r="K613" s="17">
        <f>IF(OR($I613="",N($E613)=0),"",$I613/$E613)</f>
        <v/>
      </c>
      <c r="L613" s="17">
        <f>IF($C613="","",IFERROR(INDEX(Rubros!$B$2:$B$31,MATCH($C613,Rubros!$A$2:$A$31,0)),""))</f>
        <v/>
      </c>
      <c r="M613" s="21">
        <f>IF($J613="","",IF($J613&lt;0,"Pierde plata",IF($L613="","Sin objetivo",IF($J613&gt;=$L613,"OK","Bajo objetivo"))))</f>
        <v/>
      </c>
      <c r="N613" s="20">
        <f>IF(OR($E613="",$L613="",N($L613)&gt;=1),"",ROUNDUP($E613/(1-$L613)*IF(Configuración!$C$3="Responsable inscripto",1+IF($D613="",Configuración!$C$4,$D613),1),0))</f>
        <v/>
      </c>
      <c r="O613" s="22">
        <f>IF(OR($I613="",$G613=""),"",$I613*$G613)</f>
        <v/>
      </c>
      <c r="P613" s="22">
        <f>IF(OR($H613="",$G613=""),"",$H613*$G613)</f>
        <v/>
      </c>
    </row>
    <row r="614">
      <c r="A614" s="15" t="n"/>
      <c r="B614" s="15" t="n"/>
      <c r="C614" s="15" t="n"/>
      <c r="D614" s="16" t="n"/>
      <c r="E614" s="19" t="n"/>
      <c r="F614" s="19" t="n"/>
      <c r="G614" s="15" t="n"/>
      <c r="H614" s="20">
        <f>IF($F614="","",IF(Configuración!$C$3="Responsable inscripto",$F614/(1+IF($D614="",Configuración!$C$4,$D614)),$F614))</f>
        <v/>
      </c>
      <c r="I614" s="20">
        <f>IF(OR($E614="",$H614=""),"",$H614-$E614)</f>
        <v/>
      </c>
      <c r="J614" s="17">
        <f>IF(OR($I614="",N($H614)=0),"",$I614/$H614)</f>
        <v/>
      </c>
      <c r="K614" s="17">
        <f>IF(OR($I614="",N($E614)=0),"",$I614/$E614)</f>
        <v/>
      </c>
      <c r="L614" s="17">
        <f>IF($C614="","",IFERROR(INDEX(Rubros!$B$2:$B$31,MATCH($C614,Rubros!$A$2:$A$31,0)),""))</f>
        <v/>
      </c>
      <c r="M614" s="21">
        <f>IF($J614="","",IF($J614&lt;0,"Pierde plata",IF($L614="","Sin objetivo",IF($J614&gt;=$L614,"OK","Bajo objetivo"))))</f>
        <v/>
      </c>
      <c r="N614" s="20">
        <f>IF(OR($E614="",$L614="",N($L614)&gt;=1),"",ROUNDUP($E614/(1-$L614)*IF(Configuración!$C$3="Responsable inscripto",1+IF($D614="",Configuración!$C$4,$D614),1),0))</f>
        <v/>
      </c>
      <c r="O614" s="22">
        <f>IF(OR($I614="",$G614=""),"",$I614*$G614)</f>
        <v/>
      </c>
      <c r="P614" s="22">
        <f>IF(OR($H614="",$G614=""),"",$H614*$G614)</f>
        <v/>
      </c>
    </row>
    <row r="615">
      <c r="A615" s="15" t="n"/>
      <c r="B615" s="15" t="n"/>
      <c r="C615" s="15" t="n"/>
      <c r="D615" s="16" t="n"/>
      <c r="E615" s="19" t="n"/>
      <c r="F615" s="19" t="n"/>
      <c r="G615" s="15" t="n"/>
      <c r="H615" s="20">
        <f>IF($F615="","",IF(Configuración!$C$3="Responsable inscripto",$F615/(1+IF($D615="",Configuración!$C$4,$D615)),$F615))</f>
        <v/>
      </c>
      <c r="I615" s="20">
        <f>IF(OR($E615="",$H615=""),"",$H615-$E615)</f>
        <v/>
      </c>
      <c r="J615" s="17">
        <f>IF(OR($I615="",N($H615)=0),"",$I615/$H615)</f>
        <v/>
      </c>
      <c r="K615" s="17">
        <f>IF(OR($I615="",N($E615)=0),"",$I615/$E615)</f>
        <v/>
      </c>
      <c r="L615" s="17">
        <f>IF($C615="","",IFERROR(INDEX(Rubros!$B$2:$B$31,MATCH($C615,Rubros!$A$2:$A$31,0)),""))</f>
        <v/>
      </c>
      <c r="M615" s="21">
        <f>IF($J615="","",IF($J615&lt;0,"Pierde plata",IF($L615="","Sin objetivo",IF($J615&gt;=$L615,"OK","Bajo objetivo"))))</f>
        <v/>
      </c>
      <c r="N615" s="20">
        <f>IF(OR($E615="",$L615="",N($L615)&gt;=1),"",ROUNDUP($E615/(1-$L615)*IF(Configuración!$C$3="Responsable inscripto",1+IF($D615="",Configuración!$C$4,$D615),1),0))</f>
        <v/>
      </c>
      <c r="O615" s="22">
        <f>IF(OR($I615="",$G615=""),"",$I615*$G615)</f>
        <v/>
      </c>
      <c r="P615" s="22">
        <f>IF(OR($H615="",$G615=""),"",$H615*$G615)</f>
        <v/>
      </c>
    </row>
    <row r="616">
      <c r="A616" s="15" t="n"/>
      <c r="B616" s="15" t="n"/>
      <c r="C616" s="15" t="n"/>
      <c r="D616" s="16" t="n"/>
      <c r="E616" s="19" t="n"/>
      <c r="F616" s="19" t="n"/>
      <c r="G616" s="15" t="n"/>
      <c r="H616" s="20">
        <f>IF($F616="","",IF(Configuración!$C$3="Responsable inscripto",$F616/(1+IF($D616="",Configuración!$C$4,$D616)),$F616))</f>
        <v/>
      </c>
      <c r="I616" s="20">
        <f>IF(OR($E616="",$H616=""),"",$H616-$E616)</f>
        <v/>
      </c>
      <c r="J616" s="17">
        <f>IF(OR($I616="",N($H616)=0),"",$I616/$H616)</f>
        <v/>
      </c>
      <c r="K616" s="17">
        <f>IF(OR($I616="",N($E616)=0),"",$I616/$E616)</f>
        <v/>
      </c>
      <c r="L616" s="17">
        <f>IF($C616="","",IFERROR(INDEX(Rubros!$B$2:$B$31,MATCH($C616,Rubros!$A$2:$A$31,0)),""))</f>
        <v/>
      </c>
      <c r="M616" s="21">
        <f>IF($J616="","",IF($J616&lt;0,"Pierde plata",IF($L616="","Sin objetivo",IF($J616&gt;=$L616,"OK","Bajo objetivo"))))</f>
        <v/>
      </c>
      <c r="N616" s="20">
        <f>IF(OR($E616="",$L616="",N($L616)&gt;=1),"",ROUNDUP($E616/(1-$L616)*IF(Configuración!$C$3="Responsable inscripto",1+IF($D616="",Configuración!$C$4,$D616),1),0))</f>
        <v/>
      </c>
      <c r="O616" s="22">
        <f>IF(OR($I616="",$G616=""),"",$I616*$G616)</f>
        <v/>
      </c>
      <c r="P616" s="22">
        <f>IF(OR($H616="",$G616=""),"",$H616*$G616)</f>
        <v/>
      </c>
    </row>
    <row r="617">
      <c r="A617" s="15" t="n"/>
      <c r="B617" s="15" t="n"/>
      <c r="C617" s="15" t="n"/>
      <c r="D617" s="16" t="n"/>
      <c r="E617" s="19" t="n"/>
      <c r="F617" s="19" t="n"/>
      <c r="G617" s="15" t="n"/>
      <c r="H617" s="20">
        <f>IF($F617="","",IF(Configuración!$C$3="Responsable inscripto",$F617/(1+IF($D617="",Configuración!$C$4,$D617)),$F617))</f>
        <v/>
      </c>
      <c r="I617" s="20">
        <f>IF(OR($E617="",$H617=""),"",$H617-$E617)</f>
        <v/>
      </c>
      <c r="J617" s="17">
        <f>IF(OR($I617="",N($H617)=0),"",$I617/$H617)</f>
        <v/>
      </c>
      <c r="K617" s="17">
        <f>IF(OR($I617="",N($E617)=0),"",$I617/$E617)</f>
        <v/>
      </c>
      <c r="L617" s="17">
        <f>IF($C617="","",IFERROR(INDEX(Rubros!$B$2:$B$31,MATCH($C617,Rubros!$A$2:$A$31,0)),""))</f>
        <v/>
      </c>
      <c r="M617" s="21">
        <f>IF($J617="","",IF($J617&lt;0,"Pierde plata",IF($L617="","Sin objetivo",IF($J617&gt;=$L617,"OK","Bajo objetivo"))))</f>
        <v/>
      </c>
      <c r="N617" s="20">
        <f>IF(OR($E617="",$L617="",N($L617)&gt;=1),"",ROUNDUP($E617/(1-$L617)*IF(Configuración!$C$3="Responsable inscripto",1+IF($D617="",Configuración!$C$4,$D617),1),0))</f>
        <v/>
      </c>
      <c r="O617" s="22">
        <f>IF(OR($I617="",$G617=""),"",$I617*$G617)</f>
        <v/>
      </c>
      <c r="P617" s="22">
        <f>IF(OR($H617="",$G617=""),"",$H617*$G617)</f>
        <v/>
      </c>
    </row>
    <row r="618">
      <c r="A618" s="15" t="n"/>
      <c r="B618" s="15" t="n"/>
      <c r="C618" s="15" t="n"/>
      <c r="D618" s="16" t="n"/>
      <c r="E618" s="19" t="n"/>
      <c r="F618" s="19" t="n"/>
      <c r="G618" s="15" t="n"/>
      <c r="H618" s="20">
        <f>IF($F618="","",IF(Configuración!$C$3="Responsable inscripto",$F618/(1+IF($D618="",Configuración!$C$4,$D618)),$F618))</f>
        <v/>
      </c>
      <c r="I618" s="20">
        <f>IF(OR($E618="",$H618=""),"",$H618-$E618)</f>
        <v/>
      </c>
      <c r="J618" s="17">
        <f>IF(OR($I618="",N($H618)=0),"",$I618/$H618)</f>
        <v/>
      </c>
      <c r="K618" s="17">
        <f>IF(OR($I618="",N($E618)=0),"",$I618/$E618)</f>
        <v/>
      </c>
      <c r="L618" s="17">
        <f>IF($C618="","",IFERROR(INDEX(Rubros!$B$2:$B$31,MATCH($C618,Rubros!$A$2:$A$31,0)),""))</f>
        <v/>
      </c>
      <c r="M618" s="21">
        <f>IF($J618="","",IF($J618&lt;0,"Pierde plata",IF($L618="","Sin objetivo",IF($J618&gt;=$L618,"OK","Bajo objetivo"))))</f>
        <v/>
      </c>
      <c r="N618" s="20">
        <f>IF(OR($E618="",$L618="",N($L618)&gt;=1),"",ROUNDUP($E618/(1-$L618)*IF(Configuración!$C$3="Responsable inscripto",1+IF($D618="",Configuración!$C$4,$D618),1),0))</f>
        <v/>
      </c>
      <c r="O618" s="22">
        <f>IF(OR($I618="",$G618=""),"",$I618*$G618)</f>
        <v/>
      </c>
      <c r="P618" s="22">
        <f>IF(OR($H618="",$G618=""),"",$H618*$G618)</f>
        <v/>
      </c>
    </row>
    <row r="619">
      <c r="A619" s="15" t="n"/>
      <c r="B619" s="15" t="n"/>
      <c r="C619" s="15" t="n"/>
      <c r="D619" s="16" t="n"/>
      <c r="E619" s="19" t="n"/>
      <c r="F619" s="19" t="n"/>
      <c r="G619" s="15" t="n"/>
      <c r="H619" s="20">
        <f>IF($F619="","",IF(Configuración!$C$3="Responsable inscripto",$F619/(1+IF($D619="",Configuración!$C$4,$D619)),$F619))</f>
        <v/>
      </c>
      <c r="I619" s="20">
        <f>IF(OR($E619="",$H619=""),"",$H619-$E619)</f>
        <v/>
      </c>
      <c r="J619" s="17">
        <f>IF(OR($I619="",N($H619)=0),"",$I619/$H619)</f>
        <v/>
      </c>
      <c r="K619" s="17">
        <f>IF(OR($I619="",N($E619)=0),"",$I619/$E619)</f>
        <v/>
      </c>
      <c r="L619" s="17">
        <f>IF($C619="","",IFERROR(INDEX(Rubros!$B$2:$B$31,MATCH($C619,Rubros!$A$2:$A$31,0)),""))</f>
        <v/>
      </c>
      <c r="M619" s="21">
        <f>IF($J619="","",IF($J619&lt;0,"Pierde plata",IF($L619="","Sin objetivo",IF($J619&gt;=$L619,"OK","Bajo objetivo"))))</f>
        <v/>
      </c>
      <c r="N619" s="20">
        <f>IF(OR($E619="",$L619="",N($L619)&gt;=1),"",ROUNDUP($E619/(1-$L619)*IF(Configuración!$C$3="Responsable inscripto",1+IF($D619="",Configuración!$C$4,$D619),1),0))</f>
        <v/>
      </c>
      <c r="O619" s="22">
        <f>IF(OR($I619="",$G619=""),"",$I619*$G619)</f>
        <v/>
      </c>
      <c r="P619" s="22">
        <f>IF(OR($H619="",$G619=""),"",$H619*$G619)</f>
        <v/>
      </c>
    </row>
    <row r="620">
      <c r="A620" s="15" t="n"/>
      <c r="B620" s="15" t="n"/>
      <c r="C620" s="15" t="n"/>
      <c r="D620" s="16" t="n"/>
      <c r="E620" s="19" t="n"/>
      <c r="F620" s="19" t="n"/>
      <c r="G620" s="15" t="n"/>
      <c r="H620" s="20">
        <f>IF($F620="","",IF(Configuración!$C$3="Responsable inscripto",$F620/(1+IF($D620="",Configuración!$C$4,$D620)),$F620))</f>
        <v/>
      </c>
      <c r="I620" s="20">
        <f>IF(OR($E620="",$H620=""),"",$H620-$E620)</f>
        <v/>
      </c>
      <c r="J620" s="17">
        <f>IF(OR($I620="",N($H620)=0),"",$I620/$H620)</f>
        <v/>
      </c>
      <c r="K620" s="17">
        <f>IF(OR($I620="",N($E620)=0),"",$I620/$E620)</f>
        <v/>
      </c>
      <c r="L620" s="17">
        <f>IF($C620="","",IFERROR(INDEX(Rubros!$B$2:$B$31,MATCH($C620,Rubros!$A$2:$A$31,0)),""))</f>
        <v/>
      </c>
      <c r="M620" s="21">
        <f>IF($J620="","",IF($J620&lt;0,"Pierde plata",IF($L620="","Sin objetivo",IF($J620&gt;=$L620,"OK","Bajo objetivo"))))</f>
        <v/>
      </c>
      <c r="N620" s="20">
        <f>IF(OR($E620="",$L620="",N($L620)&gt;=1),"",ROUNDUP($E620/(1-$L620)*IF(Configuración!$C$3="Responsable inscripto",1+IF($D620="",Configuración!$C$4,$D620),1),0))</f>
        <v/>
      </c>
      <c r="O620" s="22">
        <f>IF(OR($I620="",$G620=""),"",$I620*$G620)</f>
        <v/>
      </c>
      <c r="P620" s="22">
        <f>IF(OR($H620="",$G620=""),"",$H620*$G620)</f>
        <v/>
      </c>
    </row>
    <row r="621">
      <c r="A621" s="15" t="n"/>
      <c r="B621" s="15" t="n"/>
      <c r="C621" s="15" t="n"/>
      <c r="D621" s="16" t="n"/>
      <c r="E621" s="19" t="n"/>
      <c r="F621" s="19" t="n"/>
      <c r="G621" s="15" t="n"/>
      <c r="H621" s="20">
        <f>IF($F621="","",IF(Configuración!$C$3="Responsable inscripto",$F621/(1+IF($D621="",Configuración!$C$4,$D621)),$F621))</f>
        <v/>
      </c>
      <c r="I621" s="20">
        <f>IF(OR($E621="",$H621=""),"",$H621-$E621)</f>
        <v/>
      </c>
      <c r="J621" s="17">
        <f>IF(OR($I621="",N($H621)=0),"",$I621/$H621)</f>
        <v/>
      </c>
      <c r="K621" s="17">
        <f>IF(OR($I621="",N($E621)=0),"",$I621/$E621)</f>
        <v/>
      </c>
      <c r="L621" s="17">
        <f>IF($C621="","",IFERROR(INDEX(Rubros!$B$2:$B$31,MATCH($C621,Rubros!$A$2:$A$31,0)),""))</f>
        <v/>
      </c>
      <c r="M621" s="21">
        <f>IF($J621="","",IF($J621&lt;0,"Pierde plata",IF($L621="","Sin objetivo",IF($J621&gt;=$L621,"OK","Bajo objetivo"))))</f>
        <v/>
      </c>
      <c r="N621" s="20">
        <f>IF(OR($E621="",$L621="",N($L621)&gt;=1),"",ROUNDUP($E621/(1-$L621)*IF(Configuración!$C$3="Responsable inscripto",1+IF($D621="",Configuración!$C$4,$D621),1),0))</f>
        <v/>
      </c>
      <c r="O621" s="22">
        <f>IF(OR($I621="",$G621=""),"",$I621*$G621)</f>
        <v/>
      </c>
      <c r="P621" s="22">
        <f>IF(OR($H621="",$G621=""),"",$H621*$G621)</f>
        <v/>
      </c>
    </row>
    <row r="622">
      <c r="A622" s="15" t="n"/>
      <c r="B622" s="15" t="n"/>
      <c r="C622" s="15" t="n"/>
      <c r="D622" s="16" t="n"/>
      <c r="E622" s="19" t="n"/>
      <c r="F622" s="19" t="n"/>
      <c r="G622" s="15" t="n"/>
      <c r="H622" s="20">
        <f>IF($F622="","",IF(Configuración!$C$3="Responsable inscripto",$F622/(1+IF($D622="",Configuración!$C$4,$D622)),$F622))</f>
        <v/>
      </c>
      <c r="I622" s="20">
        <f>IF(OR($E622="",$H622=""),"",$H622-$E622)</f>
        <v/>
      </c>
      <c r="J622" s="17">
        <f>IF(OR($I622="",N($H622)=0),"",$I622/$H622)</f>
        <v/>
      </c>
      <c r="K622" s="17">
        <f>IF(OR($I622="",N($E622)=0),"",$I622/$E622)</f>
        <v/>
      </c>
      <c r="L622" s="17">
        <f>IF($C622="","",IFERROR(INDEX(Rubros!$B$2:$B$31,MATCH($C622,Rubros!$A$2:$A$31,0)),""))</f>
        <v/>
      </c>
      <c r="M622" s="21">
        <f>IF($J622="","",IF($J622&lt;0,"Pierde plata",IF($L622="","Sin objetivo",IF($J622&gt;=$L622,"OK","Bajo objetivo"))))</f>
        <v/>
      </c>
      <c r="N622" s="20">
        <f>IF(OR($E622="",$L622="",N($L622)&gt;=1),"",ROUNDUP($E622/(1-$L622)*IF(Configuración!$C$3="Responsable inscripto",1+IF($D622="",Configuración!$C$4,$D622),1),0))</f>
        <v/>
      </c>
      <c r="O622" s="22">
        <f>IF(OR($I622="",$G622=""),"",$I622*$G622)</f>
        <v/>
      </c>
      <c r="P622" s="22">
        <f>IF(OR($H622="",$G622=""),"",$H622*$G622)</f>
        <v/>
      </c>
    </row>
    <row r="623">
      <c r="A623" s="15" t="n"/>
      <c r="B623" s="15" t="n"/>
      <c r="C623" s="15" t="n"/>
      <c r="D623" s="16" t="n"/>
      <c r="E623" s="19" t="n"/>
      <c r="F623" s="19" t="n"/>
      <c r="G623" s="15" t="n"/>
      <c r="H623" s="20">
        <f>IF($F623="","",IF(Configuración!$C$3="Responsable inscripto",$F623/(1+IF($D623="",Configuración!$C$4,$D623)),$F623))</f>
        <v/>
      </c>
      <c r="I623" s="20">
        <f>IF(OR($E623="",$H623=""),"",$H623-$E623)</f>
        <v/>
      </c>
      <c r="J623" s="17">
        <f>IF(OR($I623="",N($H623)=0),"",$I623/$H623)</f>
        <v/>
      </c>
      <c r="K623" s="17">
        <f>IF(OR($I623="",N($E623)=0),"",$I623/$E623)</f>
        <v/>
      </c>
      <c r="L623" s="17">
        <f>IF($C623="","",IFERROR(INDEX(Rubros!$B$2:$B$31,MATCH($C623,Rubros!$A$2:$A$31,0)),""))</f>
        <v/>
      </c>
      <c r="M623" s="21">
        <f>IF($J623="","",IF($J623&lt;0,"Pierde plata",IF($L623="","Sin objetivo",IF($J623&gt;=$L623,"OK","Bajo objetivo"))))</f>
        <v/>
      </c>
      <c r="N623" s="20">
        <f>IF(OR($E623="",$L623="",N($L623)&gt;=1),"",ROUNDUP($E623/(1-$L623)*IF(Configuración!$C$3="Responsable inscripto",1+IF($D623="",Configuración!$C$4,$D623),1),0))</f>
        <v/>
      </c>
      <c r="O623" s="22">
        <f>IF(OR($I623="",$G623=""),"",$I623*$G623)</f>
        <v/>
      </c>
      <c r="P623" s="22">
        <f>IF(OR($H623="",$G623=""),"",$H623*$G623)</f>
        <v/>
      </c>
    </row>
    <row r="624">
      <c r="A624" s="15" t="n"/>
      <c r="B624" s="15" t="n"/>
      <c r="C624" s="15" t="n"/>
      <c r="D624" s="16" t="n"/>
      <c r="E624" s="19" t="n"/>
      <c r="F624" s="19" t="n"/>
      <c r="G624" s="15" t="n"/>
      <c r="H624" s="20">
        <f>IF($F624="","",IF(Configuración!$C$3="Responsable inscripto",$F624/(1+IF($D624="",Configuración!$C$4,$D624)),$F624))</f>
        <v/>
      </c>
      <c r="I624" s="20">
        <f>IF(OR($E624="",$H624=""),"",$H624-$E624)</f>
        <v/>
      </c>
      <c r="J624" s="17">
        <f>IF(OR($I624="",N($H624)=0),"",$I624/$H624)</f>
        <v/>
      </c>
      <c r="K624" s="17">
        <f>IF(OR($I624="",N($E624)=0),"",$I624/$E624)</f>
        <v/>
      </c>
      <c r="L624" s="17">
        <f>IF($C624="","",IFERROR(INDEX(Rubros!$B$2:$B$31,MATCH($C624,Rubros!$A$2:$A$31,0)),""))</f>
        <v/>
      </c>
      <c r="M624" s="21">
        <f>IF($J624="","",IF($J624&lt;0,"Pierde plata",IF($L624="","Sin objetivo",IF($J624&gt;=$L624,"OK","Bajo objetivo"))))</f>
        <v/>
      </c>
      <c r="N624" s="20">
        <f>IF(OR($E624="",$L624="",N($L624)&gt;=1),"",ROUNDUP($E624/(1-$L624)*IF(Configuración!$C$3="Responsable inscripto",1+IF($D624="",Configuración!$C$4,$D624),1),0))</f>
        <v/>
      </c>
      <c r="O624" s="22">
        <f>IF(OR($I624="",$G624=""),"",$I624*$G624)</f>
        <v/>
      </c>
      <c r="P624" s="22">
        <f>IF(OR($H624="",$G624=""),"",$H624*$G624)</f>
        <v/>
      </c>
    </row>
    <row r="625">
      <c r="A625" s="15" t="n"/>
      <c r="B625" s="15" t="n"/>
      <c r="C625" s="15" t="n"/>
      <c r="D625" s="16" t="n"/>
      <c r="E625" s="19" t="n"/>
      <c r="F625" s="19" t="n"/>
      <c r="G625" s="15" t="n"/>
      <c r="H625" s="20">
        <f>IF($F625="","",IF(Configuración!$C$3="Responsable inscripto",$F625/(1+IF($D625="",Configuración!$C$4,$D625)),$F625))</f>
        <v/>
      </c>
      <c r="I625" s="20">
        <f>IF(OR($E625="",$H625=""),"",$H625-$E625)</f>
        <v/>
      </c>
      <c r="J625" s="17">
        <f>IF(OR($I625="",N($H625)=0),"",$I625/$H625)</f>
        <v/>
      </c>
      <c r="K625" s="17">
        <f>IF(OR($I625="",N($E625)=0),"",$I625/$E625)</f>
        <v/>
      </c>
      <c r="L625" s="17">
        <f>IF($C625="","",IFERROR(INDEX(Rubros!$B$2:$B$31,MATCH($C625,Rubros!$A$2:$A$31,0)),""))</f>
        <v/>
      </c>
      <c r="M625" s="21">
        <f>IF($J625="","",IF($J625&lt;0,"Pierde plata",IF($L625="","Sin objetivo",IF($J625&gt;=$L625,"OK","Bajo objetivo"))))</f>
        <v/>
      </c>
      <c r="N625" s="20">
        <f>IF(OR($E625="",$L625="",N($L625)&gt;=1),"",ROUNDUP($E625/(1-$L625)*IF(Configuración!$C$3="Responsable inscripto",1+IF($D625="",Configuración!$C$4,$D625),1),0))</f>
        <v/>
      </c>
      <c r="O625" s="22">
        <f>IF(OR($I625="",$G625=""),"",$I625*$G625)</f>
        <v/>
      </c>
      <c r="P625" s="22">
        <f>IF(OR($H625="",$G625=""),"",$H625*$G625)</f>
        <v/>
      </c>
    </row>
    <row r="626">
      <c r="A626" s="15" t="n"/>
      <c r="B626" s="15" t="n"/>
      <c r="C626" s="15" t="n"/>
      <c r="D626" s="16" t="n"/>
      <c r="E626" s="19" t="n"/>
      <c r="F626" s="19" t="n"/>
      <c r="G626" s="15" t="n"/>
      <c r="H626" s="20">
        <f>IF($F626="","",IF(Configuración!$C$3="Responsable inscripto",$F626/(1+IF($D626="",Configuración!$C$4,$D626)),$F626))</f>
        <v/>
      </c>
      <c r="I626" s="20">
        <f>IF(OR($E626="",$H626=""),"",$H626-$E626)</f>
        <v/>
      </c>
      <c r="J626" s="17">
        <f>IF(OR($I626="",N($H626)=0),"",$I626/$H626)</f>
        <v/>
      </c>
      <c r="K626" s="17">
        <f>IF(OR($I626="",N($E626)=0),"",$I626/$E626)</f>
        <v/>
      </c>
      <c r="L626" s="17">
        <f>IF($C626="","",IFERROR(INDEX(Rubros!$B$2:$B$31,MATCH($C626,Rubros!$A$2:$A$31,0)),""))</f>
        <v/>
      </c>
      <c r="M626" s="21">
        <f>IF($J626="","",IF($J626&lt;0,"Pierde plata",IF($L626="","Sin objetivo",IF($J626&gt;=$L626,"OK","Bajo objetivo"))))</f>
        <v/>
      </c>
      <c r="N626" s="20">
        <f>IF(OR($E626="",$L626="",N($L626)&gt;=1),"",ROUNDUP($E626/(1-$L626)*IF(Configuración!$C$3="Responsable inscripto",1+IF($D626="",Configuración!$C$4,$D626),1),0))</f>
        <v/>
      </c>
      <c r="O626" s="22">
        <f>IF(OR($I626="",$G626=""),"",$I626*$G626)</f>
        <v/>
      </c>
      <c r="P626" s="22">
        <f>IF(OR($H626="",$G626=""),"",$H626*$G626)</f>
        <v/>
      </c>
    </row>
    <row r="627">
      <c r="A627" s="15" t="n"/>
      <c r="B627" s="15" t="n"/>
      <c r="C627" s="15" t="n"/>
      <c r="D627" s="16" t="n"/>
      <c r="E627" s="19" t="n"/>
      <c r="F627" s="19" t="n"/>
      <c r="G627" s="15" t="n"/>
      <c r="H627" s="20">
        <f>IF($F627="","",IF(Configuración!$C$3="Responsable inscripto",$F627/(1+IF($D627="",Configuración!$C$4,$D627)),$F627))</f>
        <v/>
      </c>
      <c r="I627" s="20">
        <f>IF(OR($E627="",$H627=""),"",$H627-$E627)</f>
        <v/>
      </c>
      <c r="J627" s="17">
        <f>IF(OR($I627="",N($H627)=0),"",$I627/$H627)</f>
        <v/>
      </c>
      <c r="K627" s="17">
        <f>IF(OR($I627="",N($E627)=0),"",$I627/$E627)</f>
        <v/>
      </c>
      <c r="L627" s="17">
        <f>IF($C627="","",IFERROR(INDEX(Rubros!$B$2:$B$31,MATCH($C627,Rubros!$A$2:$A$31,0)),""))</f>
        <v/>
      </c>
      <c r="M627" s="21">
        <f>IF($J627="","",IF($J627&lt;0,"Pierde plata",IF($L627="","Sin objetivo",IF($J627&gt;=$L627,"OK","Bajo objetivo"))))</f>
        <v/>
      </c>
      <c r="N627" s="20">
        <f>IF(OR($E627="",$L627="",N($L627)&gt;=1),"",ROUNDUP($E627/(1-$L627)*IF(Configuración!$C$3="Responsable inscripto",1+IF($D627="",Configuración!$C$4,$D627),1),0))</f>
        <v/>
      </c>
      <c r="O627" s="22">
        <f>IF(OR($I627="",$G627=""),"",$I627*$G627)</f>
        <v/>
      </c>
      <c r="P627" s="22">
        <f>IF(OR($H627="",$G627=""),"",$H627*$G627)</f>
        <v/>
      </c>
    </row>
    <row r="628">
      <c r="A628" s="15" t="n"/>
      <c r="B628" s="15" t="n"/>
      <c r="C628" s="15" t="n"/>
      <c r="D628" s="16" t="n"/>
      <c r="E628" s="19" t="n"/>
      <c r="F628" s="19" t="n"/>
      <c r="G628" s="15" t="n"/>
      <c r="H628" s="20">
        <f>IF($F628="","",IF(Configuración!$C$3="Responsable inscripto",$F628/(1+IF($D628="",Configuración!$C$4,$D628)),$F628))</f>
        <v/>
      </c>
      <c r="I628" s="20">
        <f>IF(OR($E628="",$H628=""),"",$H628-$E628)</f>
        <v/>
      </c>
      <c r="J628" s="17">
        <f>IF(OR($I628="",N($H628)=0),"",$I628/$H628)</f>
        <v/>
      </c>
      <c r="K628" s="17">
        <f>IF(OR($I628="",N($E628)=0),"",$I628/$E628)</f>
        <v/>
      </c>
      <c r="L628" s="17">
        <f>IF($C628="","",IFERROR(INDEX(Rubros!$B$2:$B$31,MATCH($C628,Rubros!$A$2:$A$31,0)),""))</f>
        <v/>
      </c>
      <c r="M628" s="21">
        <f>IF($J628="","",IF($J628&lt;0,"Pierde plata",IF($L628="","Sin objetivo",IF($J628&gt;=$L628,"OK","Bajo objetivo"))))</f>
        <v/>
      </c>
      <c r="N628" s="20">
        <f>IF(OR($E628="",$L628="",N($L628)&gt;=1),"",ROUNDUP($E628/(1-$L628)*IF(Configuración!$C$3="Responsable inscripto",1+IF($D628="",Configuración!$C$4,$D628),1),0))</f>
        <v/>
      </c>
      <c r="O628" s="22">
        <f>IF(OR($I628="",$G628=""),"",$I628*$G628)</f>
        <v/>
      </c>
      <c r="P628" s="22">
        <f>IF(OR($H628="",$G628=""),"",$H628*$G628)</f>
        <v/>
      </c>
    </row>
    <row r="629">
      <c r="A629" s="15" t="n"/>
      <c r="B629" s="15" t="n"/>
      <c r="C629" s="15" t="n"/>
      <c r="D629" s="16" t="n"/>
      <c r="E629" s="19" t="n"/>
      <c r="F629" s="19" t="n"/>
      <c r="G629" s="15" t="n"/>
      <c r="H629" s="20">
        <f>IF($F629="","",IF(Configuración!$C$3="Responsable inscripto",$F629/(1+IF($D629="",Configuración!$C$4,$D629)),$F629))</f>
        <v/>
      </c>
      <c r="I629" s="20">
        <f>IF(OR($E629="",$H629=""),"",$H629-$E629)</f>
        <v/>
      </c>
      <c r="J629" s="17">
        <f>IF(OR($I629="",N($H629)=0),"",$I629/$H629)</f>
        <v/>
      </c>
      <c r="K629" s="17">
        <f>IF(OR($I629="",N($E629)=0),"",$I629/$E629)</f>
        <v/>
      </c>
      <c r="L629" s="17">
        <f>IF($C629="","",IFERROR(INDEX(Rubros!$B$2:$B$31,MATCH($C629,Rubros!$A$2:$A$31,0)),""))</f>
        <v/>
      </c>
      <c r="M629" s="21">
        <f>IF($J629="","",IF($J629&lt;0,"Pierde plata",IF($L629="","Sin objetivo",IF($J629&gt;=$L629,"OK","Bajo objetivo"))))</f>
        <v/>
      </c>
      <c r="N629" s="20">
        <f>IF(OR($E629="",$L629="",N($L629)&gt;=1),"",ROUNDUP($E629/(1-$L629)*IF(Configuración!$C$3="Responsable inscripto",1+IF($D629="",Configuración!$C$4,$D629),1),0))</f>
        <v/>
      </c>
      <c r="O629" s="22">
        <f>IF(OR($I629="",$G629=""),"",$I629*$G629)</f>
        <v/>
      </c>
      <c r="P629" s="22">
        <f>IF(OR($H629="",$G629=""),"",$H629*$G629)</f>
        <v/>
      </c>
    </row>
    <row r="630">
      <c r="A630" s="15" t="n"/>
      <c r="B630" s="15" t="n"/>
      <c r="C630" s="15" t="n"/>
      <c r="D630" s="16" t="n"/>
      <c r="E630" s="19" t="n"/>
      <c r="F630" s="19" t="n"/>
      <c r="G630" s="15" t="n"/>
      <c r="H630" s="20">
        <f>IF($F630="","",IF(Configuración!$C$3="Responsable inscripto",$F630/(1+IF($D630="",Configuración!$C$4,$D630)),$F630))</f>
        <v/>
      </c>
      <c r="I630" s="20">
        <f>IF(OR($E630="",$H630=""),"",$H630-$E630)</f>
        <v/>
      </c>
      <c r="J630" s="17">
        <f>IF(OR($I630="",N($H630)=0),"",$I630/$H630)</f>
        <v/>
      </c>
      <c r="K630" s="17">
        <f>IF(OR($I630="",N($E630)=0),"",$I630/$E630)</f>
        <v/>
      </c>
      <c r="L630" s="17">
        <f>IF($C630="","",IFERROR(INDEX(Rubros!$B$2:$B$31,MATCH($C630,Rubros!$A$2:$A$31,0)),""))</f>
        <v/>
      </c>
      <c r="M630" s="21">
        <f>IF($J630="","",IF($J630&lt;0,"Pierde plata",IF($L630="","Sin objetivo",IF($J630&gt;=$L630,"OK","Bajo objetivo"))))</f>
        <v/>
      </c>
      <c r="N630" s="20">
        <f>IF(OR($E630="",$L630="",N($L630)&gt;=1),"",ROUNDUP($E630/(1-$L630)*IF(Configuración!$C$3="Responsable inscripto",1+IF($D630="",Configuración!$C$4,$D630),1),0))</f>
        <v/>
      </c>
      <c r="O630" s="22">
        <f>IF(OR($I630="",$G630=""),"",$I630*$G630)</f>
        <v/>
      </c>
      <c r="P630" s="22">
        <f>IF(OR($H630="",$G630=""),"",$H630*$G630)</f>
        <v/>
      </c>
    </row>
    <row r="631">
      <c r="A631" s="15" t="n"/>
      <c r="B631" s="15" t="n"/>
      <c r="C631" s="15" t="n"/>
      <c r="D631" s="16" t="n"/>
      <c r="E631" s="19" t="n"/>
      <c r="F631" s="19" t="n"/>
      <c r="G631" s="15" t="n"/>
      <c r="H631" s="20">
        <f>IF($F631="","",IF(Configuración!$C$3="Responsable inscripto",$F631/(1+IF($D631="",Configuración!$C$4,$D631)),$F631))</f>
        <v/>
      </c>
      <c r="I631" s="20">
        <f>IF(OR($E631="",$H631=""),"",$H631-$E631)</f>
        <v/>
      </c>
      <c r="J631" s="17">
        <f>IF(OR($I631="",N($H631)=0),"",$I631/$H631)</f>
        <v/>
      </c>
      <c r="K631" s="17">
        <f>IF(OR($I631="",N($E631)=0),"",$I631/$E631)</f>
        <v/>
      </c>
      <c r="L631" s="17">
        <f>IF($C631="","",IFERROR(INDEX(Rubros!$B$2:$B$31,MATCH($C631,Rubros!$A$2:$A$31,0)),""))</f>
        <v/>
      </c>
      <c r="M631" s="21">
        <f>IF($J631="","",IF($J631&lt;0,"Pierde plata",IF($L631="","Sin objetivo",IF($J631&gt;=$L631,"OK","Bajo objetivo"))))</f>
        <v/>
      </c>
      <c r="N631" s="20">
        <f>IF(OR($E631="",$L631="",N($L631)&gt;=1),"",ROUNDUP($E631/(1-$L631)*IF(Configuración!$C$3="Responsable inscripto",1+IF($D631="",Configuración!$C$4,$D631),1),0))</f>
        <v/>
      </c>
      <c r="O631" s="22">
        <f>IF(OR($I631="",$G631=""),"",$I631*$G631)</f>
        <v/>
      </c>
      <c r="P631" s="22">
        <f>IF(OR($H631="",$G631=""),"",$H631*$G631)</f>
        <v/>
      </c>
    </row>
    <row r="632">
      <c r="A632" s="15" t="n"/>
      <c r="B632" s="15" t="n"/>
      <c r="C632" s="15" t="n"/>
      <c r="D632" s="16" t="n"/>
      <c r="E632" s="19" t="n"/>
      <c r="F632" s="19" t="n"/>
      <c r="G632" s="15" t="n"/>
      <c r="H632" s="20">
        <f>IF($F632="","",IF(Configuración!$C$3="Responsable inscripto",$F632/(1+IF($D632="",Configuración!$C$4,$D632)),$F632))</f>
        <v/>
      </c>
      <c r="I632" s="20">
        <f>IF(OR($E632="",$H632=""),"",$H632-$E632)</f>
        <v/>
      </c>
      <c r="J632" s="17">
        <f>IF(OR($I632="",N($H632)=0),"",$I632/$H632)</f>
        <v/>
      </c>
      <c r="K632" s="17">
        <f>IF(OR($I632="",N($E632)=0),"",$I632/$E632)</f>
        <v/>
      </c>
      <c r="L632" s="17">
        <f>IF($C632="","",IFERROR(INDEX(Rubros!$B$2:$B$31,MATCH($C632,Rubros!$A$2:$A$31,0)),""))</f>
        <v/>
      </c>
      <c r="M632" s="21">
        <f>IF($J632="","",IF($J632&lt;0,"Pierde plata",IF($L632="","Sin objetivo",IF($J632&gt;=$L632,"OK","Bajo objetivo"))))</f>
        <v/>
      </c>
      <c r="N632" s="20">
        <f>IF(OR($E632="",$L632="",N($L632)&gt;=1),"",ROUNDUP($E632/(1-$L632)*IF(Configuración!$C$3="Responsable inscripto",1+IF($D632="",Configuración!$C$4,$D632),1),0))</f>
        <v/>
      </c>
      <c r="O632" s="22">
        <f>IF(OR($I632="",$G632=""),"",$I632*$G632)</f>
        <v/>
      </c>
      <c r="P632" s="22">
        <f>IF(OR($H632="",$G632=""),"",$H632*$G632)</f>
        <v/>
      </c>
    </row>
    <row r="633">
      <c r="A633" s="15" t="n"/>
      <c r="B633" s="15" t="n"/>
      <c r="C633" s="15" t="n"/>
      <c r="D633" s="16" t="n"/>
      <c r="E633" s="19" t="n"/>
      <c r="F633" s="19" t="n"/>
      <c r="G633" s="15" t="n"/>
      <c r="H633" s="20">
        <f>IF($F633="","",IF(Configuración!$C$3="Responsable inscripto",$F633/(1+IF($D633="",Configuración!$C$4,$D633)),$F633))</f>
        <v/>
      </c>
      <c r="I633" s="20">
        <f>IF(OR($E633="",$H633=""),"",$H633-$E633)</f>
        <v/>
      </c>
      <c r="J633" s="17">
        <f>IF(OR($I633="",N($H633)=0),"",$I633/$H633)</f>
        <v/>
      </c>
      <c r="K633" s="17">
        <f>IF(OR($I633="",N($E633)=0),"",$I633/$E633)</f>
        <v/>
      </c>
      <c r="L633" s="17">
        <f>IF($C633="","",IFERROR(INDEX(Rubros!$B$2:$B$31,MATCH($C633,Rubros!$A$2:$A$31,0)),""))</f>
        <v/>
      </c>
      <c r="M633" s="21">
        <f>IF($J633="","",IF($J633&lt;0,"Pierde plata",IF($L633="","Sin objetivo",IF($J633&gt;=$L633,"OK","Bajo objetivo"))))</f>
        <v/>
      </c>
      <c r="N633" s="20">
        <f>IF(OR($E633="",$L633="",N($L633)&gt;=1),"",ROUNDUP($E633/(1-$L633)*IF(Configuración!$C$3="Responsable inscripto",1+IF($D633="",Configuración!$C$4,$D633),1),0))</f>
        <v/>
      </c>
      <c r="O633" s="22">
        <f>IF(OR($I633="",$G633=""),"",$I633*$G633)</f>
        <v/>
      </c>
      <c r="P633" s="22">
        <f>IF(OR($H633="",$G633=""),"",$H633*$G633)</f>
        <v/>
      </c>
    </row>
    <row r="634">
      <c r="A634" s="15" t="n"/>
      <c r="B634" s="15" t="n"/>
      <c r="C634" s="15" t="n"/>
      <c r="D634" s="16" t="n"/>
      <c r="E634" s="19" t="n"/>
      <c r="F634" s="19" t="n"/>
      <c r="G634" s="15" t="n"/>
      <c r="H634" s="20">
        <f>IF($F634="","",IF(Configuración!$C$3="Responsable inscripto",$F634/(1+IF($D634="",Configuración!$C$4,$D634)),$F634))</f>
        <v/>
      </c>
      <c r="I634" s="20">
        <f>IF(OR($E634="",$H634=""),"",$H634-$E634)</f>
        <v/>
      </c>
      <c r="J634" s="17">
        <f>IF(OR($I634="",N($H634)=0),"",$I634/$H634)</f>
        <v/>
      </c>
      <c r="K634" s="17">
        <f>IF(OR($I634="",N($E634)=0),"",$I634/$E634)</f>
        <v/>
      </c>
      <c r="L634" s="17">
        <f>IF($C634="","",IFERROR(INDEX(Rubros!$B$2:$B$31,MATCH($C634,Rubros!$A$2:$A$31,0)),""))</f>
        <v/>
      </c>
      <c r="M634" s="21">
        <f>IF($J634="","",IF($J634&lt;0,"Pierde plata",IF($L634="","Sin objetivo",IF($J634&gt;=$L634,"OK","Bajo objetivo"))))</f>
        <v/>
      </c>
      <c r="N634" s="20">
        <f>IF(OR($E634="",$L634="",N($L634)&gt;=1),"",ROUNDUP($E634/(1-$L634)*IF(Configuración!$C$3="Responsable inscripto",1+IF($D634="",Configuración!$C$4,$D634),1),0))</f>
        <v/>
      </c>
      <c r="O634" s="22">
        <f>IF(OR($I634="",$G634=""),"",$I634*$G634)</f>
        <v/>
      </c>
      <c r="P634" s="22">
        <f>IF(OR($H634="",$G634=""),"",$H634*$G634)</f>
        <v/>
      </c>
    </row>
    <row r="635">
      <c r="A635" s="15" t="n"/>
      <c r="B635" s="15" t="n"/>
      <c r="C635" s="15" t="n"/>
      <c r="D635" s="16" t="n"/>
      <c r="E635" s="19" t="n"/>
      <c r="F635" s="19" t="n"/>
      <c r="G635" s="15" t="n"/>
      <c r="H635" s="20">
        <f>IF($F635="","",IF(Configuración!$C$3="Responsable inscripto",$F635/(1+IF($D635="",Configuración!$C$4,$D635)),$F635))</f>
        <v/>
      </c>
      <c r="I635" s="20">
        <f>IF(OR($E635="",$H635=""),"",$H635-$E635)</f>
        <v/>
      </c>
      <c r="J635" s="17">
        <f>IF(OR($I635="",N($H635)=0),"",$I635/$H635)</f>
        <v/>
      </c>
      <c r="K635" s="17">
        <f>IF(OR($I635="",N($E635)=0),"",$I635/$E635)</f>
        <v/>
      </c>
      <c r="L635" s="17">
        <f>IF($C635="","",IFERROR(INDEX(Rubros!$B$2:$B$31,MATCH($C635,Rubros!$A$2:$A$31,0)),""))</f>
        <v/>
      </c>
      <c r="M635" s="21">
        <f>IF($J635="","",IF($J635&lt;0,"Pierde plata",IF($L635="","Sin objetivo",IF($J635&gt;=$L635,"OK","Bajo objetivo"))))</f>
        <v/>
      </c>
      <c r="N635" s="20">
        <f>IF(OR($E635="",$L635="",N($L635)&gt;=1),"",ROUNDUP($E635/(1-$L635)*IF(Configuración!$C$3="Responsable inscripto",1+IF($D635="",Configuración!$C$4,$D635),1),0))</f>
        <v/>
      </c>
      <c r="O635" s="22">
        <f>IF(OR($I635="",$G635=""),"",$I635*$G635)</f>
        <v/>
      </c>
      <c r="P635" s="22">
        <f>IF(OR($H635="",$G635=""),"",$H635*$G635)</f>
        <v/>
      </c>
    </row>
    <row r="636">
      <c r="A636" s="15" t="n"/>
      <c r="B636" s="15" t="n"/>
      <c r="C636" s="15" t="n"/>
      <c r="D636" s="16" t="n"/>
      <c r="E636" s="19" t="n"/>
      <c r="F636" s="19" t="n"/>
      <c r="G636" s="15" t="n"/>
      <c r="H636" s="20">
        <f>IF($F636="","",IF(Configuración!$C$3="Responsable inscripto",$F636/(1+IF($D636="",Configuración!$C$4,$D636)),$F636))</f>
        <v/>
      </c>
      <c r="I636" s="20">
        <f>IF(OR($E636="",$H636=""),"",$H636-$E636)</f>
        <v/>
      </c>
      <c r="J636" s="17">
        <f>IF(OR($I636="",N($H636)=0),"",$I636/$H636)</f>
        <v/>
      </c>
      <c r="K636" s="17">
        <f>IF(OR($I636="",N($E636)=0),"",$I636/$E636)</f>
        <v/>
      </c>
      <c r="L636" s="17">
        <f>IF($C636="","",IFERROR(INDEX(Rubros!$B$2:$B$31,MATCH($C636,Rubros!$A$2:$A$31,0)),""))</f>
        <v/>
      </c>
      <c r="M636" s="21">
        <f>IF($J636="","",IF($J636&lt;0,"Pierde plata",IF($L636="","Sin objetivo",IF($J636&gt;=$L636,"OK","Bajo objetivo"))))</f>
        <v/>
      </c>
      <c r="N636" s="20">
        <f>IF(OR($E636="",$L636="",N($L636)&gt;=1),"",ROUNDUP($E636/(1-$L636)*IF(Configuración!$C$3="Responsable inscripto",1+IF($D636="",Configuración!$C$4,$D636),1),0))</f>
        <v/>
      </c>
      <c r="O636" s="22">
        <f>IF(OR($I636="",$G636=""),"",$I636*$G636)</f>
        <v/>
      </c>
      <c r="P636" s="22">
        <f>IF(OR($H636="",$G636=""),"",$H636*$G636)</f>
        <v/>
      </c>
    </row>
    <row r="637">
      <c r="A637" s="15" t="n"/>
      <c r="B637" s="15" t="n"/>
      <c r="C637" s="15" t="n"/>
      <c r="D637" s="16" t="n"/>
      <c r="E637" s="19" t="n"/>
      <c r="F637" s="19" t="n"/>
      <c r="G637" s="15" t="n"/>
      <c r="H637" s="20">
        <f>IF($F637="","",IF(Configuración!$C$3="Responsable inscripto",$F637/(1+IF($D637="",Configuración!$C$4,$D637)),$F637))</f>
        <v/>
      </c>
      <c r="I637" s="20">
        <f>IF(OR($E637="",$H637=""),"",$H637-$E637)</f>
        <v/>
      </c>
      <c r="J637" s="17">
        <f>IF(OR($I637="",N($H637)=0),"",$I637/$H637)</f>
        <v/>
      </c>
      <c r="K637" s="17">
        <f>IF(OR($I637="",N($E637)=0),"",$I637/$E637)</f>
        <v/>
      </c>
      <c r="L637" s="17">
        <f>IF($C637="","",IFERROR(INDEX(Rubros!$B$2:$B$31,MATCH($C637,Rubros!$A$2:$A$31,0)),""))</f>
        <v/>
      </c>
      <c r="M637" s="21">
        <f>IF($J637="","",IF($J637&lt;0,"Pierde plata",IF($L637="","Sin objetivo",IF($J637&gt;=$L637,"OK","Bajo objetivo"))))</f>
        <v/>
      </c>
      <c r="N637" s="20">
        <f>IF(OR($E637="",$L637="",N($L637)&gt;=1),"",ROUNDUP($E637/(1-$L637)*IF(Configuración!$C$3="Responsable inscripto",1+IF($D637="",Configuración!$C$4,$D637),1),0))</f>
        <v/>
      </c>
      <c r="O637" s="22">
        <f>IF(OR($I637="",$G637=""),"",$I637*$G637)</f>
        <v/>
      </c>
      <c r="P637" s="22">
        <f>IF(OR($H637="",$G637=""),"",$H637*$G637)</f>
        <v/>
      </c>
    </row>
    <row r="638">
      <c r="A638" s="15" t="n"/>
      <c r="B638" s="15" t="n"/>
      <c r="C638" s="15" t="n"/>
      <c r="D638" s="16" t="n"/>
      <c r="E638" s="19" t="n"/>
      <c r="F638" s="19" t="n"/>
      <c r="G638" s="15" t="n"/>
      <c r="H638" s="20">
        <f>IF($F638="","",IF(Configuración!$C$3="Responsable inscripto",$F638/(1+IF($D638="",Configuración!$C$4,$D638)),$F638))</f>
        <v/>
      </c>
      <c r="I638" s="20">
        <f>IF(OR($E638="",$H638=""),"",$H638-$E638)</f>
        <v/>
      </c>
      <c r="J638" s="17">
        <f>IF(OR($I638="",N($H638)=0),"",$I638/$H638)</f>
        <v/>
      </c>
      <c r="K638" s="17">
        <f>IF(OR($I638="",N($E638)=0),"",$I638/$E638)</f>
        <v/>
      </c>
      <c r="L638" s="17">
        <f>IF($C638="","",IFERROR(INDEX(Rubros!$B$2:$B$31,MATCH($C638,Rubros!$A$2:$A$31,0)),""))</f>
        <v/>
      </c>
      <c r="M638" s="21">
        <f>IF($J638="","",IF($J638&lt;0,"Pierde plata",IF($L638="","Sin objetivo",IF($J638&gt;=$L638,"OK","Bajo objetivo"))))</f>
        <v/>
      </c>
      <c r="N638" s="20">
        <f>IF(OR($E638="",$L638="",N($L638)&gt;=1),"",ROUNDUP($E638/(1-$L638)*IF(Configuración!$C$3="Responsable inscripto",1+IF($D638="",Configuración!$C$4,$D638),1),0))</f>
        <v/>
      </c>
      <c r="O638" s="22">
        <f>IF(OR($I638="",$G638=""),"",$I638*$G638)</f>
        <v/>
      </c>
      <c r="P638" s="22">
        <f>IF(OR($H638="",$G638=""),"",$H638*$G638)</f>
        <v/>
      </c>
    </row>
    <row r="639">
      <c r="A639" s="15" t="n"/>
      <c r="B639" s="15" t="n"/>
      <c r="C639" s="15" t="n"/>
      <c r="D639" s="16" t="n"/>
      <c r="E639" s="19" t="n"/>
      <c r="F639" s="19" t="n"/>
      <c r="G639" s="15" t="n"/>
      <c r="H639" s="20">
        <f>IF($F639="","",IF(Configuración!$C$3="Responsable inscripto",$F639/(1+IF($D639="",Configuración!$C$4,$D639)),$F639))</f>
        <v/>
      </c>
      <c r="I639" s="20">
        <f>IF(OR($E639="",$H639=""),"",$H639-$E639)</f>
        <v/>
      </c>
      <c r="J639" s="17">
        <f>IF(OR($I639="",N($H639)=0),"",$I639/$H639)</f>
        <v/>
      </c>
      <c r="K639" s="17">
        <f>IF(OR($I639="",N($E639)=0),"",$I639/$E639)</f>
        <v/>
      </c>
      <c r="L639" s="17">
        <f>IF($C639="","",IFERROR(INDEX(Rubros!$B$2:$B$31,MATCH($C639,Rubros!$A$2:$A$31,0)),""))</f>
        <v/>
      </c>
      <c r="M639" s="21">
        <f>IF($J639="","",IF($J639&lt;0,"Pierde plata",IF($L639="","Sin objetivo",IF($J639&gt;=$L639,"OK","Bajo objetivo"))))</f>
        <v/>
      </c>
      <c r="N639" s="20">
        <f>IF(OR($E639="",$L639="",N($L639)&gt;=1),"",ROUNDUP($E639/(1-$L639)*IF(Configuración!$C$3="Responsable inscripto",1+IF($D639="",Configuración!$C$4,$D639),1),0))</f>
        <v/>
      </c>
      <c r="O639" s="22">
        <f>IF(OR($I639="",$G639=""),"",$I639*$G639)</f>
        <v/>
      </c>
      <c r="P639" s="22">
        <f>IF(OR($H639="",$G639=""),"",$H639*$G639)</f>
        <v/>
      </c>
    </row>
    <row r="640">
      <c r="A640" s="15" t="n"/>
      <c r="B640" s="15" t="n"/>
      <c r="C640" s="15" t="n"/>
      <c r="D640" s="16" t="n"/>
      <c r="E640" s="19" t="n"/>
      <c r="F640" s="19" t="n"/>
      <c r="G640" s="15" t="n"/>
      <c r="H640" s="20">
        <f>IF($F640="","",IF(Configuración!$C$3="Responsable inscripto",$F640/(1+IF($D640="",Configuración!$C$4,$D640)),$F640))</f>
        <v/>
      </c>
      <c r="I640" s="20">
        <f>IF(OR($E640="",$H640=""),"",$H640-$E640)</f>
        <v/>
      </c>
      <c r="J640" s="17">
        <f>IF(OR($I640="",N($H640)=0),"",$I640/$H640)</f>
        <v/>
      </c>
      <c r="K640" s="17">
        <f>IF(OR($I640="",N($E640)=0),"",$I640/$E640)</f>
        <v/>
      </c>
      <c r="L640" s="17">
        <f>IF($C640="","",IFERROR(INDEX(Rubros!$B$2:$B$31,MATCH($C640,Rubros!$A$2:$A$31,0)),""))</f>
        <v/>
      </c>
      <c r="M640" s="21">
        <f>IF($J640="","",IF($J640&lt;0,"Pierde plata",IF($L640="","Sin objetivo",IF($J640&gt;=$L640,"OK","Bajo objetivo"))))</f>
        <v/>
      </c>
      <c r="N640" s="20">
        <f>IF(OR($E640="",$L640="",N($L640)&gt;=1),"",ROUNDUP($E640/(1-$L640)*IF(Configuración!$C$3="Responsable inscripto",1+IF($D640="",Configuración!$C$4,$D640),1),0))</f>
        <v/>
      </c>
      <c r="O640" s="22">
        <f>IF(OR($I640="",$G640=""),"",$I640*$G640)</f>
        <v/>
      </c>
      <c r="P640" s="22">
        <f>IF(OR($H640="",$G640=""),"",$H640*$G640)</f>
        <v/>
      </c>
    </row>
    <row r="641">
      <c r="A641" s="15" t="n"/>
      <c r="B641" s="15" t="n"/>
      <c r="C641" s="15" t="n"/>
      <c r="D641" s="16" t="n"/>
      <c r="E641" s="19" t="n"/>
      <c r="F641" s="19" t="n"/>
      <c r="G641" s="15" t="n"/>
      <c r="H641" s="20">
        <f>IF($F641="","",IF(Configuración!$C$3="Responsable inscripto",$F641/(1+IF($D641="",Configuración!$C$4,$D641)),$F641))</f>
        <v/>
      </c>
      <c r="I641" s="20">
        <f>IF(OR($E641="",$H641=""),"",$H641-$E641)</f>
        <v/>
      </c>
      <c r="J641" s="17">
        <f>IF(OR($I641="",N($H641)=0),"",$I641/$H641)</f>
        <v/>
      </c>
      <c r="K641" s="17">
        <f>IF(OR($I641="",N($E641)=0),"",$I641/$E641)</f>
        <v/>
      </c>
      <c r="L641" s="17">
        <f>IF($C641="","",IFERROR(INDEX(Rubros!$B$2:$B$31,MATCH($C641,Rubros!$A$2:$A$31,0)),""))</f>
        <v/>
      </c>
      <c r="M641" s="21">
        <f>IF($J641="","",IF($J641&lt;0,"Pierde plata",IF($L641="","Sin objetivo",IF($J641&gt;=$L641,"OK","Bajo objetivo"))))</f>
        <v/>
      </c>
      <c r="N641" s="20">
        <f>IF(OR($E641="",$L641="",N($L641)&gt;=1),"",ROUNDUP($E641/(1-$L641)*IF(Configuración!$C$3="Responsable inscripto",1+IF($D641="",Configuración!$C$4,$D641),1),0))</f>
        <v/>
      </c>
      <c r="O641" s="22">
        <f>IF(OR($I641="",$G641=""),"",$I641*$G641)</f>
        <v/>
      </c>
      <c r="P641" s="22">
        <f>IF(OR($H641="",$G641=""),"",$H641*$G641)</f>
        <v/>
      </c>
    </row>
    <row r="642">
      <c r="A642" s="15" t="n"/>
      <c r="B642" s="15" t="n"/>
      <c r="C642" s="15" t="n"/>
      <c r="D642" s="16" t="n"/>
      <c r="E642" s="19" t="n"/>
      <c r="F642" s="19" t="n"/>
      <c r="G642" s="15" t="n"/>
      <c r="H642" s="20">
        <f>IF($F642="","",IF(Configuración!$C$3="Responsable inscripto",$F642/(1+IF($D642="",Configuración!$C$4,$D642)),$F642))</f>
        <v/>
      </c>
      <c r="I642" s="20">
        <f>IF(OR($E642="",$H642=""),"",$H642-$E642)</f>
        <v/>
      </c>
      <c r="J642" s="17">
        <f>IF(OR($I642="",N($H642)=0),"",$I642/$H642)</f>
        <v/>
      </c>
      <c r="K642" s="17">
        <f>IF(OR($I642="",N($E642)=0),"",$I642/$E642)</f>
        <v/>
      </c>
      <c r="L642" s="17">
        <f>IF($C642="","",IFERROR(INDEX(Rubros!$B$2:$B$31,MATCH($C642,Rubros!$A$2:$A$31,0)),""))</f>
        <v/>
      </c>
      <c r="M642" s="21">
        <f>IF($J642="","",IF($J642&lt;0,"Pierde plata",IF($L642="","Sin objetivo",IF($J642&gt;=$L642,"OK","Bajo objetivo"))))</f>
        <v/>
      </c>
      <c r="N642" s="20">
        <f>IF(OR($E642="",$L642="",N($L642)&gt;=1),"",ROUNDUP($E642/(1-$L642)*IF(Configuración!$C$3="Responsable inscripto",1+IF($D642="",Configuración!$C$4,$D642),1),0))</f>
        <v/>
      </c>
      <c r="O642" s="22">
        <f>IF(OR($I642="",$G642=""),"",$I642*$G642)</f>
        <v/>
      </c>
      <c r="P642" s="22">
        <f>IF(OR($H642="",$G642=""),"",$H642*$G642)</f>
        <v/>
      </c>
    </row>
    <row r="643">
      <c r="A643" s="15" t="n"/>
      <c r="B643" s="15" t="n"/>
      <c r="C643" s="15" t="n"/>
      <c r="D643" s="16" t="n"/>
      <c r="E643" s="19" t="n"/>
      <c r="F643" s="19" t="n"/>
      <c r="G643" s="15" t="n"/>
      <c r="H643" s="20">
        <f>IF($F643="","",IF(Configuración!$C$3="Responsable inscripto",$F643/(1+IF($D643="",Configuración!$C$4,$D643)),$F643))</f>
        <v/>
      </c>
      <c r="I643" s="20">
        <f>IF(OR($E643="",$H643=""),"",$H643-$E643)</f>
        <v/>
      </c>
      <c r="J643" s="17">
        <f>IF(OR($I643="",N($H643)=0),"",$I643/$H643)</f>
        <v/>
      </c>
      <c r="K643" s="17">
        <f>IF(OR($I643="",N($E643)=0),"",$I643/$E643)</f>
        <v/>
      </c>
      <c r="L643" s="17">
        <f>IF($C643="","",IFERROR(INDEX(Rubros!$B$2:$B$31,MATCH($C643,Rubros!$A$2:$A$31,0)),""))</f>
        <v/>
      </c>
      <c r="M643" s="21">
        <f>IF($J643="","",IF($J643&lt;0,"Pierde plata",IF($L643="","Sin objetivo",IF($J643&gt;=$L643,"OK","Bajo objetivo"))))</f>
        <v/>
      </c>
      <c r="N643" s="20">
        <f>IF(OR($E643="",$L643="",N($L643)&gt;=1),"",ROUNDUP($E643/(1-$L643)*IF(Configuración!$C$3="Responsable inscripto",1+IF($D643="",Configuración!$C$4,$D643),1),0))</f>
        <v/>
      </c>
      <c r="O643" s="22">
        <f>IF(OR($I643="",$G643=""),"",$I643*$G643)</f>
        <v/>
      </c>
      <c r="P643" s="22">
        <f>IF(OR($H643="",$G643=""),"",$H643*$G643)</f>
        <v/>
      </c>
    </row>
    <row r="644">
      <c r="A644" s="15" t="n"/>
      <c r="B644" s="15" t="n"/>
      <c r="C644" s="15" t="n"/>
      <c r="D644" s="16" t="n"/>
      <c r="E644" s="19" t="n"/>
      <c r="F644" s="19" t="n"/>
      <c r="G644" s="15" t="n"/>
      <c r="H644" s="20">
        <f>IF($F644="","",IF(Configuración!$C$3="Responsable inscripto",$F644/(1+IF($D644="",Configuración!$C$4,$D644)),$F644))</f>
        <v/>
      </c>
      <c r="I644" s="20">
        <f>IF(OR($E644="",$H644=""),"",$H644-$E644)</f>
        <v/>
      </c>
      <c r="J644" s="17">
        <f>IF(OR($I644="",N($H644)=0),"",$I644/$H644)</f>
        <v/>
      </c>
      <c r="K644" s="17">
        <f>IF(OR($I644="",N($E644)=0),"",$I644/$E644)</f>
        <v/>
      </c>
      <c r="L644" s="17">
        <f>IF($C644="","",IFERROR(INDEX(Rubros!$B$2:$B$31,MATCH($C644,Rubros!$A$2:$A$31,0)),""))</f>
        <v/>
      </c>
      <c r="M644" s="21">
        <f>IF($J644="","",IF($J644&lt;0,"Pierde plata",IF($L644="","Sin objetivo",IF($J644&gt;=$L644,"OK","Bajo objetivo"))))</f>
        <v/>
      </c>
      <c r="N644" s="20">
        <f>IF(OR($E644="",$L644="",N($L644)&gt;=1),"",ROUNDUP($E644/(1-$L644)*IF(Configuración!$C$3="Responsable inscripto",1+IF($D644="",Configuración!$C$4,$D644),1),0))</f>
        <v/>
      </c>
      <c r="O644" s="22">
        <f>IF(OR($I644="",$G644=""),"",$I644*$G644)</f>
        <v/>
      </c>
      <c r="P644" s="22">
        <f>IF(OR($H644="",$G644=""),"",$H644*$G644)</f>
        <v/>
      </c>
    </row>
    <row r="645">
      <c r="A645" s="15" t="n"/>
      <c r="B645" s="15" t="n"/>
      <c r="C645" s="15" t="n"/>
      <c r="D645" s="16" t="n"/>
      <c r="E645" s="19" t="n"/>
      <c r="F645" s="19" t="n"/>
      <c r="G645" s="15" t="n"/>
      <c r="H645" s="20">
        <f>IF($F645="","",IF(Configuración!$C$3="Responsable inscripto",$F645/(1+IF($D645="",Configuración!$C$4,$D645)),$F645))</f>
        <v/>
      </c>
      <c r="I645" s="20">
        <f>IF(OR($E645="",$H645=""),"",$H645-$E645)</f>
        <v/>
      </c>
      <c r="J645" s="17">
        <f>IF(OR($I645="",N($H645)=0),"",$I645/$H645)</f>
        <v/>
      </c>
      <c r="K645" s="17">
        <f>IF(OR($I645="",N($E645)=0),"",$I645/$E645)</f>
        <v/>
      </c>
      <c r="L645" s="17">
        <f>IF($C645="","",IFERROR(INDEX(Rubros!$B$2:$B$31,MATCH($C645,Rubros!$A$2:$A$31,0)),""))</f>
        <v/>
      </c>
      <c r="M645" s="21">
        <f>IF($J645="","",IF($J645&lt;0,"Pierde plata",IF($L645="","Sin objetivo",IF($J645&gt;=$L645,"OK","Bajo objetivo"))))</f>
        <v/>
      </c>
      <c r="N645" s="20">
        <f>IF(OR($E645="",$L645="",N($L645)&gt;=1),"",ROUNDUP($E645/(1-$L645)*IF(Configuración!$C$3="Responsable inscripto",1+IF($D645="",Configuración!$C$4,$D645),1),0))</f>
        <v/>
      </c>
      <c r="O645" s="22">
        <f>IF(OR($I645="",$G645=""),"",$I645*$G645)</f>
        <v/>
      </c>
      <c r="P645" s="22">
        <f>IF(OR($H645="",$G645=""),"",$H645*$G645)</f>
        <v/>
      </c>
    </row>
    <row r="646">
      <c r="A646" s="15" t="n"/>
      <c r="B646" s="15" t="n"/>
      <c r="C646" s="15" t="n"/>
      <c r="D646" s="16" t="n"/>
      <c r="E646" s="19" t="n"/>
      <c r="F646" s="19" t="n"/>
      <c r="G646" s="15" t="n"/>
      <c r="H646" s="20">
        <f>IF($F646="","",IF(Configuración!$C$3="Responsable inscripto",$F646/(1+IF($D646="",Configuración!$C$4,$D646)),$F646))</f>
        <v/>
      </c>
      <c r="I646" s="20">
        <f>IF(OR($E646="",$H646=""),"",$H646-$E646)</f>
        <v/>
      </c>
      <c r="J646" s="17">
        <f>IF(OR($I646="",N($H646)=0),"",$I646/$H646)</f>
        <v/>
      </c>
      <c r="K646" s="17">
        <f>IF(OR($I646="",N($E646)=0),"",$I646/$E646)</f>
        <v/>
      </c>
      <c r="L646" s="17">
        <f>IF($C646="","",IFERROR(INDEX(Rubros!$B$2:$B$31,MATCH($C646,Rubros!$A$2:$A$31,0)),""))</f>
        <v/>
      </c>
      <c r="M646" s="21">
        <f>IF($J646="","",IF($J646&lt;0,"Pierde plata",IF($L646="","Sin objetivo",IF($J646&gt;=$L646,"OK","Bajo objetivo"))))</f>
        <v/>
      </c>
      <c r="N646" s="20">
        <f>IF(OR($E646="",$L646="",N($L646)&gt;=1),"",ROUNDUP($E646/(1-$L646)*IF(Configuración!$C$3="Responsable inscripto",1+IF($D646="",Configuración!$C$4,$D646),1),0))</f>
        <v/>
      </c>
      <c r="O646" s="22">
        <f>IF(OR($I646="",$G646=""),"",$I646*$G646)</f>
        <v/>
      </c>
      <c r="P646" s="22">
        <f>IF(OR($H646="",$G646=""),"",$H646*$G646)</f>
        <v/>
      </c>
    </row>
    <row r="647">
      <c r="A647" s="15" t="n"/>
      <c r="B647" s="15" t="n"/>
      <c r="C647" s="15" t="n"/>
      <c r="D647" s="16" t="n"/>
      <c r="E647" s="19" t="n"/>
      <c r="F647" s="19" t="n"/>
      <c r="G647" s="15" t="n"/>
      <c r="H647" s="20">
        <f>IF($F647="","",IF(Configuración!$C$3="Responsable inscripto",$F647/(1+IF($D647="",Configuración!$C$4,$D647)),$F647))</f>
        <v/>
      </c>
      <c r="I647" s="20">
        <f>IF(OR($E647="",$H647=""),"",$H647-$E647)</f>
        <v/>
      </c>
      <c r="J647" s="17">
        <f>IF(OR($I647="",N($H647)=0),"",$I647/$H647)</f>
        <v/>
      </c>
      <c r="K647" s="17">
        <f>IF(OR($I647="",N($E647)=0),"",$I647/$E647)</f>
        <v/>
      </c>
      <c r="L647" s="17">
        <f>IF($C647="","",IFERROR(INDEX(Rubros!$B$2:$B$31,MATCH($C647,Rubros!$A$2:$A$31,0)),""))</f>
        <v/>
      </c>
      <c r="M647" s="21">
        <f>IF($J647="","",IF($J647&lt;0,"Pierde plata",IF($L647="","Sin objetivo",IF($J647&gt;=$L647,"OK","Bajo objetivo"))))</f>
        <v/>
      </c>
      <c r="N647" s="20">
        <f>IF(OR($E647="",$L647="",N($L647)&gt;=1),"",ROUNDUP($E647/(1-$L647)*IF(Configuración!$C$3="Responsable inscripto",1+IF($D647="",Configuración!$C$4,$D647),1),0))</f>
        <v/>
      </c>
      <c r="O647" s="22">
        <f>IF(OR($I647="",$G647=""),"",$I647*$G647)</f>
        <v/>
      </c>
      <c r="P647" s="22">
        <f>IF(OR($H647="",$G647=""),"",$H647*$G647)</f>
        <v/>
      </c>
    </row>
    <row r="648">
      <c r="A648" s="15" t="n"/>
      <c r="B648" s="15" t="n"/>
      <c r="C648" s="15" t="n"/>
      <c r="D648" s="16" t="n"/>
      <c r="E648" s="19" t="n"/>
      <c r="F648" s="19" t="n"/>
      <c r="G648" s="15" t="n"/>
      <c r="H648" s="20">
        <f>IF($F648="","",IF(Configuración!$C$3="Responsable inscripto",$F648/(1+IF($D648="",Configuración!$C$4,$D648)),$F648))</f>
        <v/>
      </c>
      <c r="I648" s="20">
        <f>IF(OR($E648="",$H648=""),"",$H648-$E648)</f>
        <v/>
      </c>
      <c r="J648" s="17">
        <f>IF(OR($I648="",N($H648)=0),"",$I648/$H648)</f>
        <v/>
      </c>
      <c r="K648" s="17">
        <f>IF(OR($I648="",N($E648)=0),"",$I648/$E648)</f>
        <v/>
      </c>
      <c r="L648" s="17">
        <f>IF($C648="","",IFERROR(INDEX(Rubros!$B$2:$B$31,MATCH($C648,Rubros!$A$2:$A$31,0)),""))</f>
        <v/>
      </c>
      <c r="M648" s="21">
        <f>IF($J648="","",IF($J648&lt;0,"Pierde plata",IF($L648="","Sin objetivo",IF($J648&gt;=$L648,"OK","Bajo objetivo"))))</f>
        <v/>
      </c>
      <c r="N648" s="20">
        <f>IF(OR($E648="",$L648="",N($L648)&gt;=1),"",ROUNDUP($E648/(1-$L648)*IF(Configuración!$C$3="Responsable inscripto",1+IF($D648="",Configuración!$C$4,$D648),1),0))</f>
        <v/>
      </c>
      <c r="O648" s="22">
        <f>IF(OR($I648="",$G648=""),"",$I648*$G648)</f>
        <v/>
      </c>
      <c r="P648" s="22">
        <f>IF(OR($H648="",$G648=""),"",$H648*$G648)</f>
        <v/>
      </c>
    </row>
    <row r="649">
      <c r="A649" s="15" t="n"/>
      <c r="B649" s="15" t="n"/>
      <c r="C649" s="15" t="n"/>
      <c r="D649" s="16" t="n"/>
      <c r="E649" s="19" t="n"/>
      <c r="F649" s="19" t="n"/>
      <c r="G649" s="15" t="n"/>
      <c r="H649" s="20">
        <f>IF($F649="","",IF(Configuración!$C$3="Responsable inscripto",$F649/(1+IF($D649="",Configuración!$C$4,$D649)),$F649))</f>
        <v/>
      </c>
      <c r="I649" s="20">
        <f>IF(OR($E649="",$H649=""),"",$H649-$E649)</f>
        <v/>
      </c>
      <c r="J649" s="17">
        <f>IF(OR($I649="",N($H649)=0),"",$I649/$H649)</f>
        <v/>
      </c>
      <c r="K649" s="17">
        <f>IF(OR($I649="",N($E649)=0),"",$I649/$E649)</f>
        <v/>
      </c>
      <c r="L649" s="17">
        <f>IF($C649="","",IFERROR(INDEX(Rubros!$B$2:$B$31,MATCH($C649,Rubros!$A$2:$A$31,0)),""))</f>
        <v/>
      </c>
      <c r="M649" s="21">
        <f>IF($J649="","",IF($J649&lt;0,"Pierde plata",IF($L649="","Sin objetivo",IF($J649&gt;=$L649,"OK","Bajo objetivo"))))</f>
        <v/>
      </c>
      <c r="N649" s="20">
        <f>IF(OR($E649="",$L649="",N($L649)&gt;=1),"",ROUNDUP($E649/(1-$L649)*IF(Configuración!$C$3="Responsable inscripto",1+IF($D649="",Configuración!$C$4,$D649),1),0))</f>
        <v/>
      </c>
      <c r="O649" s="22">
        <f>IF(OR($I649="",$G649=""),"",$I649*$G649)</f>
        <v/>
      </c>
      <c r="P649" s="22">
        <f>IF(OR($H649="",$G649=""),"",$H649*$G649)</f>
        <v/>
      </c>
    </row>
    <row r="650">
      <c r="A650" s="15" t="n"/>
      <c r="B650" s="15" t="n"/>
      <c r="C650" s="15" t="n"/>
      <c r="D650" s="16" t="n"/>
      <c r="E650" s="19" t="n"/>
      <c r="F650" s="19" t="n"/>
      <c r="G650" s="15" t="n"/>
      <c r="H650" s="20">
        <f>IF($F650="","",IF(Configuración!$C$3="Responsable inscripto",$F650/(1+IF($D650="",Configuración!$C$4,$D650)),$F650))</f>
        <v/>
      </c>
      <c r="I650" s="20">
        <f>IF(OR($E650="",$H650=""),"",$H650-$E650)</f>
        <v/>
      </c>
      <c r="J650" s="17">
        <f>IF(OR($I650="",N($H650)=0),"",$I650/$H650)</f>
        <v/>
      </c>
      <c r="K650" s="17">
        <f>IF(OR($I650="",N($E650)=0),"",$I650/$E650)</f>
        <v/>
      </c>
      <c r="L650" s="17">
        <f>IF($C650="","",IFERROR(INDEX(Rubros!$B$2:$B$31,MATCH($C650,Rubros!$A$2:$A$31,0)),""))</f>
        <v/>
      </c>
      <c r="M650" s="21">
        <f>IF($J650="","",IF($J650&lt;0,"Pierde plata",IF($L650="","Sin objetivo",IF($J650&gt;=$L650,"OK","Bajo objetivo"))))</f>
        <v/>
      </c>
      <c r="N650" s="20">
        <f>IF(OR($E650="",$L650="",N($L650)&gt;=1),"",ROUNDUP($E650/(1-$L650)*IF(Configuración!$C$3="Responsable inscripto",1+IF($D650="",Configuración!$C$4,$D650),1),0))</f>
        <v/>
      </c>
      <c r="O650" s="22">
        <f>IF(OR($I650="",$G650=""),"",$I650*$G650)</f>
        <v/>
      </c>
      <c r="P650" s="22">
        <f>IF(OR($H650="",$G650=""),"",$H650*$G650)</f>
        <v/>
      </c>
    </row>
    <row r="651">
      <c r="A651" s="15" t="n"/>
      <c r="B651" s="15" t="n"/>
      <c r="C651" s="15" t="n"/>
      <c r="D651" s="16" t="n"/>
      <c r="E651" s="19" t="n"/>
      <c r="F651" s="19" t="n"/>
      <c r="G651" s="15" t="n"/>
      <c r="H651" s="20">
        <f>IF($F651="","",IF(Configuración!$C$3="Responsable inscripto",$F651/(1+IF($D651="",Configuración!$C$4,$D651)),$F651))</f>
        <v/>
      </c>
      <c r="I651" s="20">
        <f>IF(OR($E651="",$H651=""),"",$H651-$E651)</f>
        <v/>
      </c>
      <c r="J651" s="17">
        <f>IF(OR($I651="",N($H651)=0),"",$I651/$H651)</f>
        <v/>
      </c>
      <c r="K651" s="17">
        <f>IF(OR($I651="",N($E651)=0),"",$I651/$E651)</f>
        <v/>
      </c>
      <c r="L651" s="17">
        <f>IF($C651="","",IFERROR(INDEX(Rubros!$B$2:$B$31,MATCH($C651,Rubros!$A$2:$A$31,0)),""))</f>
        <v/>
      </c>
      <c r="M651" s="21">
        <f>IF($J651="","",IF($J651&lt;0,"Pierde plata",IF($L651="","Sin objetivo",IF($J651&gt;=$L651,"OK","Bajo objetivo"))))</f>
        <v/>
      </c>
      <c r="N651" s="20">
        <f>IF(OR($E651="",$L651="",N($L651)&gt;=1),"",ROUNDUP($E651/(1-$L651)*IF(Configuración!$C$3="Responsable inscripto",1+IF($D651="",Configuración!$C$4,$D651),1),0))</f>
        <v/>
      </c>
      <c r="O651" s="22">
        <f>IF(OR($I651="",$G651=""),"",$I651*$G651)</f>
        <v/>
      </c>
      <c r="P651" s="22">
        <f>IF(OR($H651="",$G651=""),"",$H651*$G651)</f>
        <v/>
      </c>
    </row>
    <row r="652">
      <c r="A652" s="15" t="n"/>
      <c r="B652" s="15" t="n"/>
      <c r="C652" s="15" t="n"/>
      <c r="D652" s="16" t="n"/>
      <c r="E652" s="19" t="n"/>
      <c r="F652" s="19" t="n"/>
      <c r="G652" s="15" t="n"/>
      <c r="H652" s="20">
        <f>IF($F652="","",IF(Configuración!$C$3="Responsable inscripto",$F652/(1+IF($D652="",Configuración!$C$4,$D652)),$F652))</f>
        <v/>
      </c>
      <c r="I652" s="20">
        <f>IF(OR($E652="",$H652=""),"",$H652-$E652)</f>
        <v/>
      </c>
      <c r="J652" s="17">
        <f>IF(OR($I652="",N($H652)=0),"",$I652/$H652)</f>
        <v/>
      </c>
      <c r="K652" s="17">
        <f>IF(OR($I652="",N($E652)=0),"",$I652/$E652)</f>
        <v/>
      </c>
      <c r="L652" s="17">
        <f>IF($C652="","",IFERROR(INDEX(Rubros!$B$2:$B$31,MATCH($C652,Rubros!$A$2:$A$31,0)),""))</f>
        <v/>
      </c>
      <c r="M652" s="21">
        <f>IF($J652="","",IF($J652&lt;0,"Pierde plata",IF($L652="","Sin objetivo",IF($J652&gt;=$L652,"OK","Bajo objetivo"))))</f>
        <v/>
      </c>
      <c r="N652" s="20">
        <f>IF(OR($E652="",$L652="",N($L652)&gt;=1),"",ROUNDUP($E652/(1-$L652)*IF(Configuración!$C$3="Responsable inscripto",1+IF($D652="",Configuración!$C$4,$D652),1),0))</f>
        <v/>
      </c>
      <c r="O652" s="22">
        <f>IF(OR($I652="",$G652=""),"",$I652*$G652)</f>
        <v/>
      </c>
      <c r="P652" s="22">
        <f>IF(OR($H652="",$G652=""),"",$H652*$G652)</f>
        <v/>
      </c>
    </row>
    <row r="653">
      <c r="A653" s="15" t="n"/>
      <c r="B653" s="15" t="n"/>
      <c r="C653" s="15" t="n"/>
      <c r="D653" s="16" t="n"/>
      <c r="E653" s="19" t="n"/>
      <c r="F653" s="19" t="n"/>
      <c r="G653" s="15" t="n"/>
      <c r="H653" s="20">
        <f>IF($F653="","",IF(Configuración!$C$3="Responsable inscripto",$F653/(1+IF($D653="",Configuración!$C$4,$D653)),$F653))</f>
        <v/>
      </c>
      <c r="I653" s="20">
        <f>IF(OR($E653="",$H653=""),"",$H653-$E653)</f>
        <v/>
      </c>
      <c r="J653" s="17">
        <f>IF(OR($I653="",N($H653)=0),"",$I653/$H653)</f>
        <v/>
      </c>
      <c r="K653" s="17">
        <f>IF(OR($I653="",N($E653)=0),"",$I653/$E653)</f>
        <v/>
      </c>
      <c r="L653" s="17">
        <f>IF($C653="","",IFERROR(INDEX(Rubros!$B$2:$B$31,MATCH($C653,Rubros!$A$2:$A$31,0)),""))</f>
        <v/>
      </c>
      <c r="M653" s="21">
        <f>IF($J653="","",IF($J653&lt;0,"Pierde plata",IF($L653="","Sin objetivo",IF($J653&gt;=$L653,"OK","Bajo objetivo"))))</f>
        <v/>
      </c>
      <c r="N653" s="20">
        <f>IF(OR($E653="",$L653="",N($L653)&gt;=1),"",ROUNDUP($E653/(1-$L653)*IF(Configuración!$C$3="Responsable inscripto",1+IF($D653="",Configuración!$C$4,$D653),1),0))</f>
        <v/>
      </c>
      <c r="O653" s="22">
        <f>IF(OR($I653="",$G653=""),"",$I653*$G653)</f>
        <v/>
      </c>
      <c r="P653" s="22">
        <f>IF(OR($H653="",$G653=""),"",$H653*$G653)</f>
        <v/>
      </c>
    </row>
    <row r="654">
      <c r="A654" s="15" t="n"/>
      <c r="B654" s="15" t="n"/>
      <c r="C654" s="15" t="n"/>
      <c r="D654" s="16" t="n"/>
      <c r="E654" s="19" t="n"/>
      <c r="F654" s="19" t="n"/>
      <c r="G654" s="15" t="n"/>
      <c r="H654" s="20">
        <f>IF($F654="","",IF(Configuración!$C$3="Responsable inscripto",$F654/(1+IF($D654="",Configuración!$C$4,$D654)),$F654))</f>
        <v/>
      </c>
      <c r="I654" s="20">
        <f>IF(OR($E654="",$H654=""),"",$H654-$E654)</f>
        <v/>
      </c>
      <c r="J654" s="17">
        <f>IF(OR($I654="",N($H654)=0),"",$I654/$H654)</f>
        <v/>
      </c>
      <c r="K654" s="17">
        <f>IF(OR($I654="",N($E654)=0),"",$I654/$E654)</f>
        <v/>
      </c>
      <c r="L654" s="17">
        <f>IF($C654="","",IFERROR(INDEX(Rubros!$B$2:$B$31,MATCH($C654,Rubros!$A$2:$A$31,0)),""))</f>
        <v/>
      </c>
      <c r="M654" s="21">
        <f>IF($J654="","",IF($J654&lt;0,"Pierde plata",IF($L654="","Sin objetivo",IF($J654&gt;=$L654,"OK","Bajo objetivo"))))</f>
        <v/>
      </c>
      <c r="N654" s="20">
        <f>IF(OR($E654="",$L654="",N($L654)&gt;=1),"",ROUNDUP($E654/(1-$L654)*IF(Configuración!$C$3="Responsable inscripto",1+IF($D654="",Configuración!$C$4,$D654),1),0))</f>
        <v/>
      </c>
      <c r="O654" s="22">
        <f>IF(OR($I654="",$G654=""),"",$I654*$G654)</f>
        <v/>
      </c>
      <c r="P654" s="22">
        <f>IF(OR($H654="",$G654=""),"",$H654*$G654)</f>
        <v/>
      </c>
    </row>
    <row r="655">
      <c r="A655" s="15" t="n"/>
      <c r="B655" s="15" t="n"/>
      <c r="C655" s="15" t="n"/>
      <c r="D655" s="16" t="n"/>
      <c r="E655" s="19" t="n"/>
      <c r="F655" s="19" t="n"/>
      <c r="G655" s="15" t="n"/>
      <c r="H655" s="20">
        <f>IF($F655="","",IF(Configuración!$C$3="Responsable inscripto",$F655/(1+IF($D655="",Configuración!$C$4,$D655)),$F655))</f>
        <v/>
      </c>
      <c r="I655" s="20">
        <f>IF(OR($E655="",$H655=""),"",$H655-$E655)</f>
        <v/>
      </c>
      <c r="J655" s="17">
        <f>IF(OR($I655="",N($H655)=0),"",$I655/$H655)</f>
        <v/>
      </c>
      <c r="K655" s="17">
        <f>IF(OR($I655="",N($E655)=0),"",$I655/$E655)</f>
        <v/>
      </c>
      <c r="L655" s="17">
        <f>IF($C655="","",IFERROR(INDEX(Rubros!$B$2:$B$31,MATCH($C655,Rubros!$A$2:$A$31,0)),""))</f>
        <v/>
      </c>
      <c r="M655" s="21">
        <f>IF($J655="","",IF($J655&lt;0,"Pierde plata",IF($L655="","Sin objetivo",IF($J655&gt;=$L655,"OK","Bajo objetivo"))))</f>
        <v/>
      </c>
      <c r="N655" s="20">
        <f>IF(OR($E655="",$L655="",N($L655)&gt;=1),"",ROUNDUP($E655/(1-$L655)*IF(Configuración!$C$3="Responsable inscripto",1+IF($D655="",Configuración!$C$4,$D655),1),0))</f>
        <v/>
      </c>
      <c r="O655" s="22">
        <f>IF(OR($I655="",$G655=""),"",$I655*$G655)</f>
        <v/>
      </c>
      <c r="P655" s="22">
        <f>IF(OR($H655="",$G655=""),"",$H655*$G655)</f>
        <v/>
      </c>
    </row>
    <row r="656">
      <c r="A656" s="15" t="n"/>
      <c r="B656" s="15" t="n"/>
      <c r="C656" s="15" t="n"/>
      <c r="D656" s="16" t="n"/>
      <c r="E656" s="19" t="n"/>
      <c r="F656" s="19" t="n"/>
      <c r="G656" s="15" t="n"/>
      <c r="H656" s="20">
        <f>IF($F656="","",IF(Configuración!$C$3="Responsable inscripto",$F656/(1+IF($D656="",Configuración!$C$4,$D656)),$F656))</f>
        <v/>
      </c>
      <c r="I656" s="20">
        <f>IF(OR($E656="",$H656=""),"",$H656-$E656)</f>
        <v/>
      </c>
      <c r="J656" s="17">
        <f>IF(OR($I656="",N($H656)=0),"",$I656/$H656)</f>
        <v/>
      </c>
      <c r="K656" s="17">
        <f>IF(OR($I656="",N($E656)=0),"",$I656/$E656)</f>
        <v/>
      </c>
      <c r="L656" s="17">
        <f>IF($C656="","",IFERROR(INDEX(Rubros!$B$2:$B$31,MATCH($C656,Rubros!$A$2:$A$31,0)),""))</f>
        <v/>
      </c>
      <c r="M656" s="21">
        <f>IF($J656="","",IF($J656&lt;0,"Pierde plata",IF($L656="","Sin objetivo",IF($J656&gt;=$L656,"OK","Bajo objetivo"))))</f>
        <v/>
      </c>
      <c r="N656" s="20">
        <f>IF(OR($E656="",$L656="",N($L656)&gt;=1),"",ROUNDUP($E656/(1-$L656)*IF(Configuración!$C$3="Responsable inscripto",1+IF($D656="",Configuración!$C$4,$D656),1),0))</f>
        <v/>
      </c>
      <c r="O656" s="22">
        <f>IF(OR($I656="",$G656=""),"",$I656*$G656)</f>
        <v/>
      </c>
      <c r="P656" s="22">
        <f>IF(OR($H656="",$G656=""),"",$H656*$G656)</f>
        <v/>
      </c>
    </row>
    <row r="657">
      <c r="A657" s="15" t="n"/>
      <c r="B657" s="15" t="n"/>
      <c r="C657" s="15" t="n"/>
      <c r="D657" s="16" t="n"/>
      <c r="E657" s="19" t="n"/>
      <c r="F657" s="19" t="n"/>
      <c r="G657" s="15" t="n"/>
      <c r="H657" s="20">
        <f>IF($F657="","",IF(Configuración!$C$3="Responsable inscripto",$F657/(1+IF($D657="",Configuración!$C$4,$D657)),$F657))</f>
        <v/>
      </c>
      <c r="I657" s="20">
        <f>IF(OR($E657="",$H657=""),"",$H657-$E657)</f>
        <v/>
      </c>
      <c r="J657" s="17">
        <f>IF(OR($I657="",N($H657)=0),"",$I657/$H657)</f>
        <v/>
      </c>
      <c r="K657" s="17">
        <f>IF(OR($I657="",N($E657)=0),"",$I657/$E657)</f>
        <v/>
      </c>
      <c r="L657" s="17">
        <f>IF($C657="","",IFERROR(INDEX(Rubros!$B$2:$B$31,MATCH($C657,Rubros!$A$2:$A$31,0)),""))</f>
        <v/>
      </c>
      <c r="M657" s="21">
        <f>IF($J657="","",IF($J657&lt;0,"Pierde plata",IF($L657="","Sin objetivo",IF($J657&gt;=$L657,"OK","Bajo objetivo"))))</f>
        <v/>
      </c>
      <c r="N657" s="20">
        <f>IF(OR($E657="",$L657="",N($L657)&gt;=1),"",ROUNDUP($E657/(1-$L657)*IF(Configuración!$C$3="Responsable inscripto",1+IF($D657="",Configuración!$C$4,$D657),1),0))</f>
        <v/>
      </c>
      <c r="O657" s="22">
        <f>IF(OR($I657="",$G657=""),"",$I657*$G657)</f>
        <v/>
      </c>
      <c r="P657" s="22">
        <f>IF(OR($H657="",$G657=""),"",$H657*$G657)</f>
        <v/>
      </c>
    </row>
    <row r="658">
      <c r="A658" s="15" t="n"/>
      <c r="B658" s="15" t="n"/>
      <c r="C658" s="15" t="n"/>
      <c r="D658" s="16" t="n"/>
      <c r="E658" s="19" t="n"/>
      <c r="F658" s="19" t="n"/>
      <c r="G658" s="15" t="n"/>
      <c r="H658" s="20">
        <f>IF($F658="","",IF(Configuración!$C$3="Responsable inscripto",$F658/(1+IF($D658="",Configuración!$C$4,$D658)),$F658))</f>
        <v/>
      </c>
      <c r="I658" s="20">
        <f>IF(OR($E658="",$H658=""),"",$H658-$E658)</f>
        <v/>
      </c>
      <c r="J658" s="17">
        <f>IF(OR($I658="",N($H658)=0),"",$I658/$H658)</f>
        <v/>
      </c>
      <c r="K658" s="17">
        <f>IF(OR($I658="",N($E658)=0),"",$I658/$E658)</f>
        <v/>
      </c>
      <c r="L658" s="17">
        <f>IF($C658="","",IFERROR(INDEX(Rubros!$B$2:$B$31,MATCH($C658,Rubros!$A$2:$A$31,0)),""))</f>
        <v/>
      </c>
      <c r="M658" s="21">
        <f>IF($J658="","",IF($J658&lt;0,"Pierde plata",IF($L658="","Sin objetivo",IF($J658&gt;=$L658,"OK","Bajo objetivo"))))</f>
        <v/>
      </c>
      <c r="N658" s="20">
        <f>IF(OR($E658="",$L658="",N($L658)&gt;=1),"",ROUNDUP($E658/(1-$L658)*IF(Configuración!$C$3="Responsable inscripto",1+IF($D658="",Configuración!$C$4,$D658),1),0))</f>
        <v/>
      </c>
      <c r="O658" s="22">
        <f>IF(OR($I658="",$G658=""),"",$I658*$G658)</f>
        <v/>
      </c>
      <c r="P658" s="22">
        <f>IF(OR($H658="",$G658=""),"",$H658*$G658)</f>
        <v/>
      </c>
    </row>
    <row r="659">
      <c r="A659" s="15" t="n"/>
      <c r="B659" s="15" t="n"/>
      <c r="C659" s="15" t="n"/>
      <c r="D659" s="16" t="n"/>
      <c r="E659" s="19" t="n"/>
      <c r="F659" s="19" t="n"/>
      <c r="G659" s="15" t="n"/>
      <c r="H659" s="20">
        <f>IF($F659="","",IF(Configuración!$C$3="Responsable inscripto",$F659/(1+IF($D659="",Configuración!$C$4,$D659)),$F659))</f>
        <v/>
      </c>
      <c r="I659" s="20">
        <f>IF(OR($E659="",$H659=""),"",$H659-$E659)</f>
        <v/>
      </c>
      <c r="J659" s="17">
        <f>IF(OR($I659="",N($H659)=0),"",$I659/$H659)</f>
        <v/>
      </c>
      <c r="K659" s="17">
        <f>IF(OR($I659="",N($E659)=0),"",$I659/$E659)</f>
        <v/>
      </c>
      <c r="L659" s="17">
        <f>IF($C659="","",IFERROR(INDEX(Rubros!$B$2:$B$31,MATCH($C659,Rubros!$A$2:$A$31,0)),""))</f>
        <v/>
      </c>
      <c r="M659" s="21">
        <f>IF($J659="","",IF($J659&lt;0,"Pierde plata",IF($L659="","Sin objetivo",IF($J659&gt;=$L659,"OK","Bajo objetivo"))))</f>
        <v/>
      </c>
      <c r="N659" s="20">
        <f>IF(OR($E659="",$L659="",N($L659)&gt;=1),"",ROUNDUP($E659/(1-$L659)*IF(Configuración!$C$3="Responsable inscripto",1+IF($D659="",Configuración!$C$4,$D659),1),0))</f>
        <v/>
      </c>
      <c r="O659" s="22">
        <f>IF(OR($I659="",$G659=""),"",$I659*$G659)</f>
        <v/>
      </c>
      <c r="P659" s="22">
        <f>IF(OR($H659="",$G659=""),"",$H659*$G659)</f>
        <v/>
      </c>
    </row>
    <row r="660">
      <c r="A660" s="15" t="n"/>
      <c r="B660" s="15" t="n"/>
      <c r="C660" s="15" t="n"/>
      <c r="D660" s="16" t="n"/>
      <c r="E660" s="19" t="n"/>
      <c r="F660" s="19" t="n"/>
      <c r="G660" s="15" t="n"/>
      <c r="H660" s="20">
        <f>IF($F660="","",IF(Configuración!$C$3="Responsable inscripto",$F660/(1+IF($D660="",Configuración!$C$4,$D660)),$F660))</f>
        <v/>
      </c>
      <c r="I660" s="20">
        <f>IF(OR($E660="",$H660=""),"",$H660-$E660)</f>
        <v/>
      </c>
      <c r="J660" s="17">
        <f>IF(OR($I660="",N($H660)=0),"",$I660/$H660)</f>
        <v/>
      </c>
      <c r="K660" s="17">
        <f>IF(OR($I660="",N($E660)=0),"",$I660/$E660)</f>
        <v/>
      </c>
      <c r="L660" s="17">
        <f>IF($C660="","",IFERROR(INDEX(Rubros!$B$2:$B$31,MATCH($C660,Rubros!$A$2:$A$31,0)),""))</f>
        <v/>
      </c>
      <c r="M660" s="21">
        <f>IF($J660="","",IF($J660&lt;0,"Pierde plata",IF($L660="","Sin objetivo",IF($J660&gt;=$L660,"OK","Bajo objetivo"))))</f>
        <v/>
      </c>
      <c r="N660" s="20">
        <f>IF(OR($E660="",$L660="",N($L660)&gt;=1),"",ROUNDUP($E660/(1-$L660)*IF(Configuración!$C$3="Responsable inscripto",1+IF($D660="",Configuración!$C$4,$D660),1),0))</f>
        <v/>
      </c>
      <c r="O660" s="22">
        <f>IF(OR($I660="",$G660=""),"",$I660*$G660)</f>
        <v/>
      </c>
      <c r="P660" s="22">
        <f>IF(OR($H660="",$G660=""),"",$H660*$G660)</f>
        <v/>
      </c>
    </row>
    <row r="661">
      <c r="A661" s="15" t="n"/>
      <c r="B661" s="15" t="n"/>
      <c r="C661" s="15" t="n"/>
      <c r="D661" s="16" t="n"/>
      <c r="E661" s="19" t="n"/>
      <c r="F661" s="19" t="n"/>
      <c r="G661" s="15" t="n"/>
      <c r="H661" s="20">
        <f>IF($F661="","",IF(Configuración!$C$3="Responsable inscripto",$F661/(1+IF($D661="",Configuración!$C$4,$D661)),$F661))</f>
        <v/>
      </c>
      <c r="I661" s="20">
        <f>IF(OR($E661="",$H661=""),"",$H661-$E661)</f>
        <v/>
      </c>
      <c r="J661" s="17">
        <f>IF(OR($I661="",N($H661)=0),"",$I661/$H661)</f>
        <v/>
      </c>
      <c r="K661" s="17">
        <f>IF(OR($I661="",N($E661)=0),"",$I661/$E661)</f>
        <v/>
      </c>
      <c r="L661" s="17">
        <f>IF($C661="","",IFERROR(INDEX(Rubros!$B$2:$B$31,MATCH($C661,Rubros!$A$2:$A$31,0)),""))</f>
        <v/>
      </c>
      <c r="M661" s="21">
        <f>IF($J661="","",IF($J661&lt;0,"Pierde plata",IF($L661="","Sin objetivo",IF($J661&gt;=$L661,"OK","Bajo objetivo"))))</f>
        <v/>
      </c>
      <c r="N661" s="20">
        <f>IF(OR($E661="",$L661="",N($L661)&gt;=1),"",ROUNDUP($E661/(1-$L661)*IF(Configuración!$C$3="Responsable inscripto",1+IF($D661="",Configuración!$C$4,$D661),1),0))</f>
        <v/>
      </c>
      <c r="O661" s="22">
        <f>IF(OR($I661="",$G661=""),"",$I661*$G661)</f>
        <v/>
      </c>
      <c r="P661" s="22">
        <f>IF(OR($H661="",$G661=""),"",$H661*$G661)</f>
        <v/>
      </c>
    </row>
    <row r="662">
      <c r="A662" s="15" t="n"/>
      <c r="B662" s="15" t="n"/>
      <c r="C662" s="15" t="n"/>
      <c r="D662" s="16" t="n"/>
      <c r="E662" s="19" t="n"/>
      <c r="F662" s="19" t="n"/>
      <c r="G662" s="15" t="n"/>
      <c r="H662" s="20">
        <f>IF($F662="","",IF(Configuración!$C$3="Responsable inscripto",$F662/(1+IF($D662="",Configuración!$C$4,$D662)),$F662))</f>
        <v/>
      </c>
      <c r="I662" s="20">
        <f>IF(OR($E662="",$H662=""),"",$H662-$E662)</f>
        <v/>
      </c>
      <c r="J662" s="17">
        <f>IF(OR($I662="",N($H662)=0),"",$I662/$H662)</f>
        <v/>
      </c>
      <c r="K662" s="17">
        <f>IF(OR($I662="",N($E662)=0),"",$I662/$E662)</f>
        <v/>
      </c>
      <c r="L662" s="17">
        <f>IF($C662="","",IFERROR(INDEX(Rubros!$B$2:$B$31,MATCH($C662,Rubros!$A$2:$A$31,0)),""))</f>
        <v/>
      </c>
      <c r="M662" s="21">
        <f>IF($J662="","",IF($J662&lt;0,"Pierde plata",IF($L662="","Sin objetivo",IF($J662&gt;=$L662,"OK","Bajo objetivo"))))</f>
        <v/>
      </c>
      <c r="N662" s="20">
        <f>IF(OR($E662="",$L662="",N($L662)&gt;=1),"",ROUNDUP($E662/(1-$L662)*IF(Configuración!$C$3="Responsable inscripto",1+IF($D662="",Configuración!$C$4,$D662),1),0))</f>
        <v/>
      </c>
      <c r="O662" s="22">
        <f>IF(OR($I662="",$G662=""),"",$I662*$G662)</f>
        <v/>
      </c>
      <c r="P662" s="22">
        <f>IF(OR($H662="",$G662=""),"",$H662*$G662)</f>
        <v/>
      </c>
    </row>
    <row r="663">
      <c r="A663" s="15" t="n"/>
      <c r="B663" s="15" t="n"/>
      <c r="C663" s="15" t="n"/>
      <c r="D663" s="16" t="n"/>
      <c r="E663" s="19" t="n"/>
      <c r="F663" s="19" t="n"/>
      <c r="G663" s="15" t="n"/>
      <c r="H663" s="20">
        <f>IF($F663="","",IF(Configuración!$C$3="Responsable inscripto",$F663/(1+IF($D663="",Configuración!$C$4,$D663)),$F663))</f>
        <v/>
      </c>
      <c r="I663" s="20">
        <f>IF(OR($E663="",$H663=""),"",$H663-$E663)</f>
        <v/>
      </c>
      <c r="J663" s="17">
        <f>IF(OR($I663="",N($H663)=0),"",$I663/$H663)</f>
        <v/>
      </c>
      <c r="K663" s="17">
        <f>IF(OR($I663="",N($E663)=0),"",$I663/$E663)</f>
        <v/>
      </c>
      <c r="L663" s="17">
        <f>IF($C663="","",IFERROR(INDEX(Rubros!$B$2:$B$31,MATCH($C663,Rubros!$A$2:$A$31,0)),""))</f>
        <v/>
      </c>
      <c r="M663" s="21">
        <f>IF($J663="","",IF($J663&lt;0,"Pierde plata",IF($L663="","Sin objetivo",IF($J663&gt;=$L663,"OK","Bajo objetivo"))))</f>
        <v/>
      </c>
      <c r="N663" s="20">
        <f>IF(OR($E663="",$L663="",N($L663)&gt;=1),"",ROUNDUP($E663/(1-$L663)*IF(Configuración!$C$3="Responsable inscripto",1+IF($D663="",Configuración!$C$4,$D663),1),0))</f>
        <v/>
      </c>
      <c r="O663" s="22">
        <f>IF(OR($I663="",$G663=""),"",$I663*$G663)</f>
        <v/>
      </c>
      <c r="P663" s="22">
        <f>IF(OR($H663="",$G663=""),"",$H663*$G663)</f>
        <v/>
      </c>
    </row>
    <row r="664">
      <c r="A664" s="15" t="n"/>
      <c r="B664" s="15" t="n"/>
      <c r="C664" s="15" t="n"/>
      <c r="D664" s="16" t="n"/>
      <c r="E664" s="19" t="n"/>
      <c r="F664" s="19" t="n"/>
      <c r="G664" s="15" t="n"/>
      <c r="H664" s="20">
        <f>IF($F664="","",IF(Configuración!$C$3="Responsable inscripto",$F664/(1+IF($D664="",Configuración!$C$4,$D664)),$F664))</f>
        <v/>
      </c>
      <c r="I664" s="20">
        <f>IF(OR($E664="",$H664=""),"",$H664-$E664)</f>
        <v/>
      </c>
      <c r="J664" s="17">
        <f>IF(OR($I664="",N($H664)=0),"",$I664/$H664)</f>
        <v/>
      </c>
      <c r="K664" s="17">
        <f>IF(OR($I664="",N($E664)=0),"",$I664/$E664)</f>
        <v/>
      </c>
      <c r="L664" s="17">
        <f>IF($C664="","",IFERROR(INDEX(Rubros!$B$2:$B$31,MATCH($C664,Rubros!$A$2:$A$31,0)),""))</f>
        <v/>
      </c>
      <c r="M664" s="21">
        <f>IF($J664="","",IF($J664&lt;0,"Pierde plata",IF($L664="","Sin objetivo",IF($J664&gt;=$L664,"OK","Bajo objetivo"))))</f>
        <v/>
      </c>
      <c r="N664" s="20">
        <f>IF(OR($E664="",$L664="",N($L664)&gt;=1),"",ROUNDUP($E664/(1-$L664)*IF(Configuración!$C$3="Responsable inscripto",1+IF($D664="",Configuración!$C$4,$D664),1),0))</f>
        <v/>
      </c>
      <c r="O664" s="22">
        <f>IF(OR($I664="",$G664=""),"",$I664*$G664)</f>
        <v/>
      </c>
      <c r="P664" s="22">
        <f>IF(OR($H664="",$G664=""),"",$H664*$G664)</f>
        <v/>
      </c>
    </row>
    <row r="665">
      <c r="A665" s="15" t="n"/>
      <c r="B665" s="15" t="n"/>
      <c r="C665" s="15" t="n"/>
      <c r="D665" s="16" t="n"/>
      <c r="E665" s="19" t="n"/>
      <c r="F665" s="19" t="n"/>
      <c r="G665" s="15" t="n"/>
      <c r="H665" s="20">
        <f>IF($F665="","",IF(Configuración!$C$3="Responsable inscripto",$F665/(1+IF($D665="",Configuración!$C$4,$D665)),$F665))</f>
        <v/>
      </c>
      <c r="I665" s="20">
        <f>IF(OR($E665="",$H665=""),"",$H665-$E665)</f>
        <v/>
      </c>
      <c r="J665" s="17">
        <f>IF(OR($I665="",N($H665)=0),"",$I665/$H665)</f>
        <v/>
      </c>
      <c r="K665" s="17">
        <f>IF(OR($I665="",N($E665)=0),"",$I665/$E665)</f>
        <v/>
      </c>
      <c r="L665" s="17">
        <f>IF($C665="","",IFERROR(INDEX(Rubros!$B$2:$B$31,MATCH($C665,Rubros!$A$2:$A$31,0)),""))</f>
        <v/>
      </c>
      <c r="M665" s="21">
        <f>IF($J665="","",IF($J665&lt;0,"Pierde plata",IF($L665="","Sin objetivo",IF($J665&gt;=$L665,"OK","Bajo objetivo"))))</f>
        <v/>
      </c>
      <c r="N665" s="20">
        <f>IF(OR($E665="",$L665="",N($L665)&gt;=1),"",ROUNDUP($E665/(1-$L665)*IF(Configuración!$C$3="Responsable inscripto",1+IF($D665="",Configuración!$C$4,$D665),1),0))</f>
        <v/>
      </c>
      <c r="O665" s="22">
        <f>IF(OR($I665="",$G665=""),"",$I665*$G665)</f>
        <v/>
      </c>
      <c r="P665" s="22">
        <f>IF(OR($H665="",$G665=""),"",$H665*$G665)</f>
        <v/>
      </c>
    </row>
    <row r="666">
      <c r="A666" s="15" t="n"/>
      <c r="B666" s="15" t="n"/>
      <c r="C666" s="15" t="n"/>
      <c r="D666" s="16" t="n"/>
      <c r="E666" s="19" t="n"/>
      <c r="F666" s="19" t="n"/>
      <c r="G666" s="15" t="n"/>
      <c r="H666" s="20">
        <f>IF($F666="","",IF(Configuración!$C$3="Responsable inscripto",$F666/(1+IF($D666="",Configuración!$C$4,$D666)),$F666))</f>
        <v/>
      </c>
      <c r="I666" s="20">
        <f>IF(OR($E666="",$H666=""),"",$H666-$E666)</f>
        <v/>
      </c>
      <c r="J666" s="17">
        <f>IF(OR($I666="",N($H666)=0),"",$I666/$H666)</f>
        <v/>
      </c>
      <c r="K666" s="17">
        <f>IF(OR($I666="",N($E666)=0),"",$I666/$E666)</f>
        <v/>
      </c>
      <c r="L666" s="17">
        <f>IF($C666="","",IFERROR(INDEX(Rubros!$B$2:$B$31,MATCH($C666,Rubros!$A$2:$A$31,0)),""))</f>
        <v/>
      </c>
      <c r="M666" s="21">
        <f>IF($J666="","",IF($J666&lt;0,"Pierde plata",IF($L666="","Sin objetivo",IF($J666&gt;=$L666,"OK","Bajo objetivo"))))</f>
        <v/>
      </c>
      <c r="N666" s="20">
        <f>IF(OR($E666="",$L666="",N($L666)&gt;=1),"",ROUNDUP($E666/(1-$L666)*IF(Configuración!$C$3="Responsable inscripto",1+IF($D666="",Configuración!$C$4,$D666),1),0))</f>
        <v/>
      </c>
      <c r="O666" s="22">
        <f>IF(OR($I666="",$G666=""),"",$I666*$G666)</f>
        <v/>
      </c>
      <c r="P666" s="22">
        <f>IF(OR($H666="",$G666=""),"",$H666*$G666)</f>
        <v/>
      </c>
    </row>
    <row r="667">
      <c r="A667" s="15" t="n"/>
      <c r="B667" s="15" t="n"/>
      <c r="C667" s="15" t="n"/>
      <c r="D667" s="16" t="n"/>
      <c r="E667" s="19" t="n"/>
      <c r="F667" s="19" t="n"/>
      <c r="G667" s="15" t="n"/>
      <c r="H667" s="20">
        <f>IF($F667="","",IF(Configuración!$C$3="Responsable inscripto",$F667/(1+IF($D667="",Configuración!$C$4,$D667)),$F667))</f>
        <v/>
      </c>
      <c r="I667" s="20">
        <f>IF(OR($E667="",$H667=""),"",$H667-$E667)</f>
        <v/>
      </c>
      <c r="J667" s="17">
        <f>IF(OR($I667="",N($H667)=0),"",$I667/$H667)</f>
        <v/>
      </c>
      <c r="K667" s="17">
        <f>IF(OR($I667="",N($E667)=0),"",$I667/$E667)</f>
        <v/>
      </c>
      <c r="L667" s="17">
        <f>IF($C667="","",IFERROR(INDEX(Rubros!$B$2:$B$31,MATCH($C667,Rubros!$A$2:$A$31,0)),""))</f>
        <v/>
      </c>
      <c r="M667" s="21">
        <f>IF($J667="","",IF($J667&lt;0,"Pierde plata",IF($L667="","Sin objetivo",IF($J667&gt;=$L667,"OK","Bajo objetivo"))))</f>
        <v/>
      </c>
      <c r="N667" s="20">
        <f>IF(OR($E667="",$L667="",N($L667)&gt;=1),"",ROUNDUP($E667/(1-$L667)*IF(Configuración!$C$3="Responsable inscripto",1+IF($D667="",Configuración!$C$4,$D667),1),0))</f>
        <v/>
      </c>
      <c r="O667" s="22">
        <f>IF(OR($I667="",$G667=""),"",$I667*$G667)</f>
        <v/>
      </c>
      <c r="P667" s="22">
        <f>IF(OR($H667="",$G667=""),"",$H667*$G667)</f>
        <v/>
      </c>
    </row>
    <row r="668">
      <c r="A668" s="15" t="n"/>
      <c r="B668" s="15" t="n"/>
      <c r="C668" s="15" t="n"/>
      <c r="D668" s="16" t="n"/>
      <c r="E668" s="19" t="n"/>
      <c r="F668" s="19" t="n"/>
      <c r="G668" s="15" t="n"/>
      <c r="H668" s="20">
        <f>IF($F668="","",IF(Configuración!$C$3="Responsable inscripto",$F668/(1+IF($D668="",Configuración!$C$4,$D668)),$F668))</f>
        <v/>
      </c>
      <c r="I668" s="20">
        <f>IF(OR($E668="",$H668=""),"",$H668-$E668)</f>
        <v/>
      </c>
      <c r="J668" s="17">
        <f>IF(OR($I668="",N($H668)=0),"",$I668/$H668)</f>
        <v/>
      </c>
      <c r="K668" s="17">
        <f>IF(OR($I668="",N($E668)=0),"",$I668/$E668)</f>
        <v/>
      </c>
      <c r="L668" s="17">
        <f>IF($C668="","",IFERROR(INDEX(Rubros!$B$2:$B$31,MATCH($C668,Rubros!$A$2:$A$31,0)),""))</f>
        <v/>
      </c>
      <c r="M668" s="21">
        <f>IF($J668="","",IF($J668&lt;0,"Pierde plata",IF($L668="","Sin objetivo",IF($J668&gt;=$L668,"OK","Bajo objetivo"))))</f>
        <v/>
      </c>
      <c r="N668" s="20">
        <f>IF(OR($E668="",$L668="",N($L668)&gt;=1),"",ROUNDUP($E668/(1-$L668)*IF(Configuración!$C$3="Responsable inscripto",1+IF($D668="",Configuración!$C$4,$D668),1),0))</f>
        <v/>
      </c>
      <c r="O668" s="22">
        <f>IF(OR($I668="",$G668=""),"",$I668*$G668)</f>
        <v/>
      </c>
      <c r="P668" s="22">
        <f>IF(OR($H668="",$G668=""),"",$H668*$G668)</f>
        <v/>
      </c>
    </row>
    <row r="669">
      <c r="A669" s="15" t="n"/>
      <c r="B669" s="15" t="n"/>
      <c r="C669" s="15" t="n"/>
      <c r="D669" s="16" t="n"/>
      <c r="E669" s="19" t="n"/>
      <c r="F669" s="19" t="n"/>
      <c r="G669" s="15" t="n"/>
      <c r="H669" s="20">
        <f>IF($F669="","",IF(Configuración!$C$3="Responsable inscripto",$F669/(1+IF($D669="",Configuración!$C$4,$D669)),$F669))</f>
        <v/>
      </c>
      <c r="I669" s="20">
        <f>IF(OR($E669="",$H669=""),"",$H669-$E669)</f>
        <v/>
      </c>
      <c r="J669" s="17">
        <f>IF(OR($I669="",N($H669)=0),"",$I669/$H669)</f>
        <v/>
      </c>
      <c r="K669" s="17">
        <f>IF(OR($I669="",N($E669)=0),"",$I669/$E669)</f>
        <v/>
      </c>
      <c r="L669" s="17">
        <f>IF($C669="","",IFERROR(INDEX(Rubros!$B$2:$B$31,MATCH($C669,Rubros!$A$2:$A$31,0)),""))</f>
        <v/>
      </c>
      <c r="M669" s="21">
        <f>IF($J669="","",IF($J669&lt;0,"Pierde plata",IF($L669="","Sin objetivo",IF($J669&gt;=$L669,"OK","Bajo objetivo"))))</f>
        <v/>
      </c>
      <c r="N669" s="20">
        <f>IF(OR($E669="",$L669="",N($L669)&gt;=1),"",ROUNDUP($E669/(1-$L669)*IF(Configuración!$C$3="Responsable inscripto",1+IF($D669="",Configuración!$C$4,$D669),1),0))</f>
        <v/>
      </c>
      <c r="O669" s="22">
        <f>IF(OR($I669="",$G669=""),"",$I669*$G669)</f>
        <v/>
      </c>
      <c r="P669" s="22">
        <f>IF(OR($H669="",$G669=""),"",$H669*$G669)</f>
        <v/>
      </c>
    </row>
    <row r="670">
      <c r="A670" s="15" t="n"/>
      <c r="B670" s="15" t="n"/>
      <c r="C670" s="15" t="n"/>
      <c r="D670" s="16" t="n"/>
      <c r="E670" s="19" t="n"/>
      <c r="F670" s="19" t="n"/>
      <c r="G670" s="15" t="n"/>
      <c r="H670" s="20">
        <f>IF($F670="","",IF(Configuración!$C$3="Responsable inscripto",$F670/(1+IF($D670="",Configuración!$C$4,$D670)),$F670))</f>
        <v/>
      </c>
      <c r="I670" s="20">
        <f>IF(OR($E670="",$H670=""),"",$H670-$E670)</f>
        <v/>
      </c>
      <c r="J670" s="17">
        <f>IF(OR($I670="",N($H670)=0),"",$I670/$H670)</f>
        <v/>
      </c>
      <c r="K670" s="17">
        <f>IF(OR($I670="",N($E670)=0),"",$I670/$E670)</f>
        <v/>
      </c>
      <c r="L670" s="17">
        <f>IF($C670="","",IFERROR(INDEX(Rubros!$B$2:$B$31,MATCH($C670,Rubros!$A$2:$A$31,0)),""))</f>
        <v/>
      </c>
      <c r="M670" s="21">
        <f>IF($J670="","",IF($J670&lt;0,"Pierde plata",IF($L670="","Sin objetivo",IF($J670&gt;=$L670,"OK","Bajo objetivo"))))</f>
        <v/>
      </c>
      <c r="N670" s="20">
        <f>IF(OR($E670="",$L670="",N($L670)&gt;=1),"",ROUNDUP($E670/(1-$L670)*IF(Configuración!$C$3="Responsable inscripto",1+IF($D670="",Configuración!$C$4,$D670),1),0))</f>
        <v/>
      </c>
      <c r="O670" s="22">
        <f>IF(OR($I670="",$G670=""),"",$I670*$G670)</f>
        <v/>
      </c>
      <c r="P670" s="22">
        <f>IF(OR($H670="",$G670=""),"",$H670*$G670)</f>
        <v/>
      </c>
    </row>
    <row r="671">
      <c r="A671" s="15" t="n"/>
      <c r="B671" s="15" t="n"/>
      <c r="C671" s="15" t="n"/>
      <c r="D671" s="16" t="n"/>
      <c r="E671" s="19" t="n"/>
      <c r="F671" s="19" t="n"/>
      <c r="G671" s="15" t="n"/>
      <c r="H671" s="20">
        <f>IF($F671="","",IF(Configuración!$C$3="Responsable inscripto",$F671/(1+IF($D671="",Configuración!$C$4,$D671)),$F671))</f>
        <v/>
      </c>
      <c r="I671" s="20">
        <f>IF(OR($E671="",$H671=""),"",$H671-$E671)</f>
        <v/>
      </c>
      <c r="J671" s="17">
        <f>IF(OR($I671="",N($H671)=0),"",$I671/$H671)</f>
        <v/>
      </c>
      <c r="K671" s="17">
        <f>IF(OR($I671="",N($E671)=0),"",$I671/$E671)</f>
        <v/>
      </c>
      <c r="L671" s="17">
        <f>IF($C671="","",IFERROR(INDEX(Rubros!$B$2:$B$31,MATCH($C671,Rubros!$A$2:$A$31,0)),""))</f>
        <v/>
      </c>
      <c r="M671" s="21">
        <f>IF($J671="","",IF($J671&lt;0,"Pierde plata",IF($L671="","Sin objetivo",IF($J671&gt;=$L671,"OK","Bajo objetivo"))))</f>
        <v/>
      </c>
      <c r="N671" s="20">
        <f>IF(OR($E671="",$L671="",N($L671)&gt;=1),"",ROUNDUP($E671/(1-$L671)*IF(Configuración!$C$3="Responsable inscripto",1+IF($D671="",Configuración!$C$4,$D671),1),0))</f>
        <v/>
      </c>
      <c r="O671" s="22">
        <f>IF(OR($I671="",$G671=""),"",$I671*$G671)</f>
        <v/>
      </c>
      <c r="P671" s="22">
        <f>IF(OR($H671="",$G671=""),"",$H671*$G671)</f>
        <v/>
      </c>
    </row>
    <row r="672">
      <c r="A672" s="15" t="n"/>
      <c r="B672" s="15" t="n"/>
      <c r="C672" s="15" t="n"/>
      <c r="D672" s="16" t="n"/>
      <c r="E672" s="19" t="n"/>
      <c r="F672" s="19" t="n"/>
      <c r="G672" s="15" t="n"/>
      <c r="H672" s="20">
        <f>IF($F672="","",IF(Configuración!$C$3="Responsable inscripto",$F672/(1+IF($D672="",Configuración!$C$4,$D672)),$F672))</f>
        <v/>
      </c>
      <c r="I672" s="20">
        <f>IF(OR($E672="",$H672=""),"",$H672-$E672)</f>
        <v/>
      </c>
      <c r="J672" s="17">
        <f>IF(OR($I672="",N($H672)=0),"",$I672/$H672)</f>
        <v/>
      </c>
      <c r="K672" s="17">
        <f>IF(OR($I672="",N($E672)=0),"",$I672/$E672)</f>
        <v/>
      </c>
      <c r="L672" s="17">
        <f>IF($C672="","",IFERROR(INDEX(Rubros!$B$2:$B$31,MATCH($C672,Rubros!$A$2:$A$31,0)),""))</f>
        <v/>
      </c>
      <c r="M672" s="21">
        <f>IF($J672="","",IF($J672&lt;0,"Pierde plata",IF($L672="","Sin objetivo",IF($J672&gt;=$L672,"OK","Bajo objetivo"))))</f>
        <v/>
      </c>
      <c r="N672" s="20">
        <f>IF(OR($E672="",$L672="",N($L672)&gt;=1),"",ROUNDUP($E672/(1-$L672)*IF(Configuración!$C$3="Responsable inscripto",1+IF($D672="",Configuración!$C$4,$D672),1),0))</f>
        <v/>
      </c>
      <c r="O672" s="22">
        <f>IF(OR($I672="",$G672=""),"",$I672*$G672)</f>
        <v/>
      </c>
      <c r="P672" s="22">
        <f>IF(OR($H672="",$G672=""),"",$H672*$G672)</f>
        <v/>
      </c>
    </row>
    <row r="673">
      <c r="A673" s="15" t="n"/>
      <c r="B673" s="15" t="n"/>
      <c r="C673" s="15" t="n"/>
      <c r="D673" s="16" t="n"/>
      <c r="E673" s="19" t="n"/>
      <c r="F673" s="19" t="n"/>
      <c r="G673" s="15" t="n"/>
      <c r="H673" s="20">
        <f>IF($F673="","",IF(Configuración!$C$3="Responsable inscripto",$F673/(1+IF($D673="",Configuración!$C$4,$D673)),$F673))</f>
        <v/>
      </c>
      <c r="I673" s="20">
        <f>IF(OR($E673="",$H673=""),"",$H673-$E673)</f>
        <v/>
      </c>
      <c r="J673" s="17">
        <f>IF(OR($I673="",N($H673)=0),"",$I673/$H673)</f>
        <v/>
      </c>
      <c r="K673" s="17">
        <f>IF(OR($I673="",N($E673)=0),"",$I673/$E673)</f>
        <v/>
      </c>
      <c r="L673" s="17">
        <f>IF($C673="","",IFERROR(INDEX(Rubros!$B$2:$B$31,MATCH($C673,Rubros!$A$2:$A$31,0)),""))</f>
        <v/>
      </c>
      <c r="M673" s="21">
        <f>IF($J673="","",IF($J673&lt;0,"Pierde plata",IF($L673="","Sin objetivo",IF($J673&gt;=$L673,"OK","Bajo objetivo"))))</f>
        <v/>
      </c>
      <c r="N673" s="20">
        <f>IF(OR($E673="",$L673="",N($L673)&gt;=1),"",ROUNDUP($E673/(1-$L673)*IF(Configuración!$C$3="Responsable inscripto",1+IF($D673="",Configuración!$C$4,$D673),1),0))</f>
        <v/>
      </c>
      <c r="O673" s="22">
        <f>IF(OR($I673="",$G673=""),"",$I673*$G673)</f>
        <v/>
      </c>
      <c r="P673" s="22">
        <f>IF(OR($H673="",$G673=""),"",$H673*$G673)</f>
        <v/>
      </c>
    </row>
    <row r="674">
      <c r="A674" s="15" t="n"/>
      <c r="B674" s="15" t="n"/>
      <c r="C674" s="15" t="n"/>
      <c r="D674" s="16" t="n"/>
      <c r="E674" s="19" t="n"/>
      <c r="F674" s="19" t="n"/>
      <c r="G674" s="15" t="n"/>
      <c r="H674" s="20">
        <f>IF($F674="","",IF(Configuración!$C$3="Responsable inscripto",$F674/(1+IF($D674="",Configuración!$C$4,$D674)),$F674))</f>
        <v/>
      </c>
      <c r="I674" s="20">
        <f>IF(OR($E674="",$H674=""),"",$H674-$E674)</f>
        <v/>
      </c>
      <c r="J674" s="17">
        <f>IF(OR($I674="",N($H674)=0),"",$I674/$H674)</f>
        <v/>
      </c>
      <c r="K674" s="17">
        <f>IF(OR($I674="",N($E674)=0),"",$I674/$E674)</f>
        <v/>
      </c>
      <c r="L674" s="17">
        <f>IF($C674="","",IFERROR(INDEX(Rubros!$B$2:$B$31,MATCH($C674,Rubros!$A$2:$A$31,0)),""))</f>
        <v/>
      </c>
      <c r="M674" s="21">
        <f>IF($J674="","",IF($J674&lt;0,"Pierde plata",IF($L674="","Sin objetivo",IF($J674&gt;=$L674,"OK","Bajo objetivo"))))</f>
        <v/>
      </c>
      <c r="N674" s="20">
        <f>IF(OR($E674="",$L674="",N($L674)&gt;=1),"",ROUNDUP($E674/(1-$L674)*IF(Configuración!$C$3="Responsable inscripto",1+IF($D674="",Configuración!$C$4,$D674),1),0))</f>
        <v/>
      </c>
      <c r="O674" s="22">
        <f>IF(OR($I674="",$G674=""),"",$I674*$G674)</f>
        <v/>
      </c>
      <c r="P674" s="22">
        <f>IF(OR($H674="",$G674=""),"",$H674*$G674)</f>
        <v/>
      </c>
    </row>
    <row r="675">
      <c r="A675" s="15" t="n"/>
      <c r="B675" s="15" t="n"/>
      <c r="C675" s="15" t="n"/>
      <c r="D675" s="16" t="n"/>
      <c r="E675" s="19" t="n"/>
      <c r="F675" s="19" t="n"/>
      <c r="G675" s="15" t="n"/>
      <c r="H675" s="20">
        <f>IF($F675="","",IF(Configuración!$C$3="Responsable inscripto",$F675/(1+IF($D675="",Configuración!$C$4,$D675)),$F675))</f>
        <v/>
      </c>
      <c r="I675" s="20">
        <f>IF(OR($E675="",$H675=""),"",$H675-$E675)</f>
        <v/>
      </c>
      <c r="J675" s="17">
        <f>IF(OR($I675="",N($H675)=0),"",$I675/$H675)</f>
        <v/>
      </c>
      <c r="K675" s="17">
        <f>IF(OR($I675="",N($E675)=0),"",$I675/$E675)</f>
        <v/>
      </c>
      <c r="L675" s="17">
        <f>IF($C675="","",IFERROR(INDEX(Rubros!$B$2:$B$31,MATCH($C675,Rubros!$A$2:$A$31,0)),""))</f>
        <v/>
      </c>
      <c r="M675" s="21">
        <f>IF($J675="","",IF($J675&lt;0,"Pierde plata",IF($L675="","Sin objetivo",IF($J675&gt;=$L675,"OK","Bajo objetivo"))))</f>
        <v/>
      </c>
      <c r="N675" s="20">
        <f>IF(OR($E675="",$L675="",N($L675)&gt;=1),"",ROUNDUP($E675/(1-$L675)*IF(Configuración!$C$3="Responsable inscripto",1+IF($D675="",Configuración!$C$4,$D675),1),0))</f>
        <v/>
      </c>
      <c r="O675" s="22">
        <f>IF(OR($I675="",$G675=""),"",$I675*$G675)</f>
        <v/>
      </c>
      <c r="P675" s="22">
        <f>IF(OR($H675="",$G675=""),"",$H675*$G675)</f>
        <v/>
      </c>
    </row>
    <row r="676">
      <c r="A676" s="15" t="n"/>
      <c r="B676" s="15" t="n"/>
      <c r="C676" s="15" t="n"/>
      <c r="D676" s="16" t="n"/>
      <c r="E676" s="19" t="n"/>
      <c r="F676" s="19" t="n"/>
      <c r="G676" s="15" t="n"/>
      <c r="H676" s="20">
        <f>IF($F676="","",IF(Configuración!$C$3="Responsable inscripto",$F676/(1+IF($D676="",Configuración!$C$4,$D676)),$F676))</f>
        <v/>
      </c>
      <c r="I676" s="20">
        <f>IF(OR($E676="",$H676=""),"",$H676-$E676)</f>
        <v/>
      </c>
      <c r="J676" s="17">
        <f>IF(OR($I676="",N($H676)=0),"",$I676/$H676)</f>
        <v/>
      </c>
      <c r="K676" s="17">
        <f>IF(OR($I676="",N($E676)=0),"",$I676/$E676)</f>
        <v/>
      </c>
      <c r="L676" s="17">
        <f>IF($C676="","",IFERROR(INDEX(Rubros!$B$2:$B$31,MATCH($C676,Rubros!$A$2:$A$31,0)),""))</f>
        <v/>
      </c>
      <c r="M676" s="21">
        <f>IF($J676="","",IF($J676&lt;0,"Pierde plata",IF($L676="","Sin objetivo",IF($J676&gt;=$L676,"OK","Bajo objetivo"))))</f>
        <v/>
      </c>
      <c r="N676" s="20">
        <f>IF(OR($E676="",$L676="",N($L676)&gt;=1),"",ROUNDUP($E676/(1-$L676)*IF(Configuración!$C$3="Responsable inscripto",1+IF($D676="",Configuración!$C$4,$D676),1),0))</f>
        <v/>
      </c>
      <c r="O676" s="22">
        <f>IF(OR($I676="",$G676=""),"",$I676*$G676)</f>
        <v/>
      </c>
      <c r="P676" s="22">
        <f>IF(OR($H676="",$G676=""),"",$H676*$G676)</f>
        <v/>
      </c>
    </row>
    <row r="677">
      <c r="A677" s="15" t="n"/>
      <c r="B677" s="15" t="n"/>
      <c r="C677" s="15" t="n"/>
      <c r="D677" s="16" t="n"/>
      <c r="E677" s="19" t="n"/>
      <c r="F677" s="19" t="n"/>
      <c r="G677" s="15" t="n"/>
      <c r="H677" s="20">
        <f>IF($F677="","",IF(Configuración!$C$3="Responsable inscripto",$F677/(1+IF($D677="",Configuración!$C$4,$D677)),$F677))</f>
        <v/>
      </c>
      <c r="I677" s="20">
        <f>IF(OR($E677="",$H677=""),"",$H677-$E677)</f>
        <v/>
      </c>
      <c r="J677" s="17">
        <f>IF(OR($I677="",N($H677)=0),"",$I677/$H677)</f>
        <v/>
      </c>
      <c r="K677" s="17">
        <f>IF(OR($I677="",N($E677)=0),"",$I677/$E677)</f>
        <v/>
      </c>
      <c r="L677" s="17">
        <f>IF($C677="","",IFERROR(INDEX(Rubros!$B$2:$B$31,MATCH($C677,Rubros!$A$2:$A$31,0)),""))</f>
        <v/>
      </c>
      <c r="M677" s="21">
        <f>IF($J677="","",IF($J677&lt;0,"Pierde plata",IF($L677="","Sin objetivo",IF($J677&gt;=$L677,"OK","Bajo objetivo"))))</f>
        <v/>
      </c>
      <c r="N677" s="20">
        <f>IF(OR($E677="",$L677="",N($L677)&gt;=1),"",ROUNDUP($E677/(1-$L677)*IF(Configuración!$C$3="Responsable inscripto",1+IF($D677="",Configuración!$C$4,$D677),1),0))</f>
        <v/>
      </c>
      <c r="O677" s="22">
        <f>IF(OR($I677="",$G677=""),"",$I677*$G677)</f>
        <v/>
      </c>
      <c r="P677" s="22">
        <f>IF(OR($H677="",$G677=""),"",$H677*$G677)</f>
        <v/>
      </c>
    </row>
    <row r="678">
      <c r="A678" s="15" t="n"/>
      <c r="B678" s="15" t="n"/>
      <c r="C678" s="15" t="n"/>
      <c r="D678" s="16" t="n"/>
      <c r="E678" s="19" t="n"/>
      <c r="F678" s="19" t="n"/>
      <c r="G678" s="15" t="n"/>
      <c r="H678" s="20">
        <f>IF($F678="","",IF(Configuración!$C$3="Responsable inscripto",$F678/(1+IF($D678="",Configuración!$C$4,$D678)),$F678))</f>
        <v/>
      </c>
      <c r="I678" s="20">
        <f>IF(OR($E678="",$H678=""),"",$H678-$E678)</f>
        <v/>
      </c>
      <c r="J678" s="17">
        <f>IF(OR($I678="",N($H678)=0),"",$I678/$H678)</f>
        <v/>
      </c>
      <c r="K678" s="17">
        <f>IF(OR($I678="",N($E678)=0),"",$I678/$E678)</f>
        <v/>
      </c>
      <c r="L678" s="17">
        <f>IF($C678="","",IFERROR(INDEX(Rubros!$B$2:$B$31,MATCH($C678,Rubros!$A$2:$A$31,0)),""))</f>
        <v/>
      </c>
      <c r="M678" s="21">
        <f>IF($J678="","",IF($J678&lt;0,"Pierde plata",IF($L678="","Sin objetivo",IF($J678&gt;=$L678,"OK","Bajo objetivo"))))</f>
        <v/>
      </c>
      <c r="N678" s="20">
        <f>IF(OR($E678="",$L678="",N($L678)&gt;=1),"",ROUNDUP($E678/(1-$L678)*IF(Configuración!$C$3="Responsable inscripto",1+IF($D678="",Configuración!$C$4,$D678),1),0))</f>
        <v/>
      </c>
      <c r="O678" s="22">
        <f>IF(OR($I678="",$G678=""),"",$I678*$G678)</f>
        <v/>
      </c>
      <c r="P678" s="22">
        <f>IF(OR($H678="",$G678=""),"",$H678*$G678)</f>
        <v/>
      </c>
    </row>
    <row r="679">
      <c r="A679" s="15" t="n"/>
      <c r="B679" s="15" t="n"/>
      <c r="C679" s="15" t="n"/>
      <c r="D679" s="16" t="n"/>
      <c r="E679" s="19" t="n"/>
      <c r="F679" s="19" t="n"/>
      <c r="G679" s="15" t="n"/>
      <c r="H679" s="20">
        <f>IF($F679="","",IF(Configuración!$C$3="Responsable inscripto",$F679/(1+IF($D679="",Configuración!$C$4,$D679)),$F679))</f>
        <v/>
      </c>
      <c r="I679" s="20">
        <f>IF(OR($E679="",$H679=""),"",$H679-$E679)</f>
        <v/>
      </c>
      <c r="J679" s="17">
        <f>IF(OR($I679="",N($H679)=0),"",$I679/$H679)</f>
        <v/>
      </c>
      <c r="K679" s="17">
        <f>IF(OR($I679="",N($E679)=0),"",$I679/$E679)</f>
        <v/>
      </c>
      <c r="L679" s="17">
        <f>IF($C679="","",IFERROR(INDEX(Rubros!$B$2:$B$31,MATCH($C679,Rubros!$A$2:$A$31,0)),""))</f>
        <v/>
      </c>
      <c r="M679" s="21">
        <f>IF($J679="","",IF($J679&lt;0,"Pierde plata",IF($L679="","Sin objetivo",IF($J679&gt;=$L679,"OK","Bajo objetivo"))))</f>
        <v/>
      </c>
      <c r="N679" s="20">
        <f>IF(OR($E679="",$L679="",N($L679)&gt;=1),"",ROUNDUP($E679/(1-$L679)*IF(Configuración!$C$3="Responsable inscripto",1+IF($D679="",Configuración!$C$4,$D679),1),0))</f>
        <v/>
      </c>
      <c r="O679" s="22">
        <f>IF(OR($I679="",$G679=""),"",$I679*$G679)</f>
        <v/>
      </c>
      <c r="P679" s="22">
        <f>IF(OR($H679="",$G679=""),"",$H679*$G679)</f>
        <v/>
      </c>
    </row>
    <row r="680">
      <c r="A680" s="15" t="n"/>
      <c r="B680" s="15" t="n"/>
      <c r="C680" s="15" t="n"/>
      <c r="D680" s="16" t="n"/>
      <c r="E680" s="19" t="n"/>
      <c r="F680" s="19" t="n"/>
      <c r="G680" s="15" t="n"/>
      <c r="H680" s="20">
        <f>IF($F680="","",IF(Configuración!$C$3="Responsable inscripto",$F680/(1+IF($D680="",Configuración!$C$4,$D680)),$F680))</f>
        <v/>
      </c>
      <c r="I680" s="20">
        <f>IF(OR($E680="",$H680=""),"",$H680-$E680)</f>
        <v/>
      </c>
      <c r="J680" s="17">
        <f>IF(OR($I680="",N($H680)=0),"",$I680/$H680)</f>
        <v/>
      </c>
      <c r="K680" s="17">
        <f>IF(OR($I680="",N($E680)=0),"",$I680/$E680)</f>
        <v/>
      </c>
      <c r="L680" s="17">
        <f>IF($C680="","",IFERROR(INDEX(Rubros!$B$2:$B$31,MATCH($C680,Rubros!$A$2:$A$31,0)),""))</f>
        <v/>
      </c>
      <c r="M680" s="21">
        <f>IF($J680="","",IF($J680&lt;0,"Pierde plata",IF($L680="","Sin objetivo",IF($J680&gt;=$L680,"OK","Bajo objetivo"))))</f>
        <v/>
      </c>
      <c r="N680" s="20">
        <f>IF(OR($E680="",$L680="",N($L680)&gt;=1),"",ROUNDUP($E680/(1-$L680)*IF(Configuración!$C$3="Responsable inscripto",1+IF($D680="",Configuración!$C$4,$D680),1),0))</f>
        <v/>
      </c>
      <c r="O680" s="22">
        <f>IF(OR($I680="",$G680=""),"",$I680*$G680)</f>
        <v/>
      </c>
      <c r="P680" s="22">
        <f>IF(OR($H680="",$G680=""),"",$H680*$G680)</f>
        <v/>
      </c>
    </row>
    <row r="681">
      <c r="A681" s="15" t="n"/>
      <c r="B681" s="15" t="n"/>
      <c r="C681" s="15" t="n"/>
      <c r="D681" s="16" t="n"/>
      <c r="E681" s="19" t="n"/>
      <c r="F681" s="19" t="n"/>
      <c r="G681" s="15" t="n"/>
      <c r="H681" s="20">
        <f>IF($F681="","",IF(Configuración!$C$3="Responsable inscripto",$F681/(1+IF($D681="",Configuración!$C$4,$D681)),$F681))</f>
        <v/>
      </c>
      <c r="I681" s="20">
        <f>IF(OR($E681="",$H681=""),"",$H681-$E681)</f>
        <v/>
      </c>
      <c r="J681" s="17">
        <f>IF(OR($I681="",N($H681)=0),"",$I681/$H681)</f>
        <v/>
      </c>
      <c r="K681" s="17">
        <f>IF(OR($I681="",N($E681)=0),"",$I681/$E681)</f>
        <v/>
      </c>
      <c r="L681" s="17">
        <f>IF($C681="","",IFERROR(INDEX(Rubros!$B$2:$B$31,MATCH($C681,Rubros!$A$2:$A$31,0)),""))</f>
        <v/>
      </c>
      <c r="M681" s="21">
        <f>IF($J681="","",IF($J681&lt;0,"Pierde plata",IF($L681="","Sin objetivo",IF($J681&gt;=$L681,"OK","Bajo objetivo"))))</f>
        <v/>
      </c>
      <c r="N681" s="20">
        <f>IF(OR($E681="",$L681="",N($L681)&gt;=1),"",ROUNDUP($E681/(1-$L681)*IF(Configuración!$C$3="Responsable inscripto",1+IF($D681="",Configuración!$C$4,$D681),1),0))</f>
        <v/>
      </c>
      <c r="O681" s="22">
        <f>IF(OR($I681="",$G681=""),"",$I681*$G681)</f>
        <v/>
      </c>
      <c r="P681" s="22">
        <f>IF(OR($H681="",$G681=""),"",$H681*$G681)</f>
        <v/>
      </c>
    </row>
    <row r="682">
      <c r="A682" s="15" t="n"/>
      <c r="B682" s="15" t="n"/>
      <c r="C682" s="15" t="n"/>
      <c r="D682" s="16" t="n"/>
      <c r="E682" s="19" t="n"/>
      <c r="F682" s="19" t="n"/>
      <c r="G682" s="15" t="n"/>
      <c r="H682" s="20">
        <f>IF($F682="","",IF(Configuración!$C$3="Responsable inscripto",$F682/(1+IF($D682="",Configuración!$C$4,$D682)),$F682))</f>
        <v/>
      </c>
      <c r="I682" s="20">
        <f>IF(OR($E682="",$H682=""),"",$H682-$E682)</f>
        <v/>
      </c>
      <c r="J682" s="17">
        <f>IF(OR($I682="",N($H682)=0),"",$I682/$H682)</f>
        <v/>
      </c>
      <c r="K682" s="17">
        <f>IF(OR($I682="",N($E682)=0),"",$I682/$E682)</f>
        <v/>
      </c>
      <c r="L682" s="17">
        <f>IF($C682="","",IFERROR(INDEX(Rubros!$B$2:$B$31,MATCH($C682,Rubros!$A$2:$A$31,0)),""))</f>
        <v/>
      </c>
      <c r="M682" s="21">
        <f>IF($J682="","",IF($J682&lt;0,"Pierde plata",IF($L682="","Sin objetivo",IF($J682&gt;=$L682,"OK","Bajo objetivo"))))</f>
        <v/>
      </c>
      <c r="N682" s="20">
        <f>IF(OR($E682="",$L682="",N($L682)&gt;=1),"",ROUNDUP($E682/(1-$L682)*IF(Configuración!$C$3="Responsable inscripto",1+IF($D682="",Configuración!$C$4,$D682),1),0))</f>
        <v/>
      </c>
      <c r="O682" s="22">
        <f>IF(OR($I682="",$G682=""),"",$I682*$G682)</f>
        <v/>
      </c>
      <c r="P682" s="22">
        <f>IF(OR($H682="",$G682=""),"",$H682*$G682)</f>
        <v/>
      </c>
    </row>
    <row r="683">
      <c r="A683" s="15" t="n"/>
      <c r="B683" s="15" t="n"/>
      <c r="C683" s="15" t="n"/>
      <c r="D683" s="16" t="n"/>
      <c r="E683" s="19" t="n"/>
      <c r="F683" s="19" t="n"/>
      <c r="G683" s="15" t="n"/>
      <c r="H683" s="20">
        <f>IF($F683="","",IF(Configuración!$C$3="Responsable inscripto",$F683/(1+IF($D683="",Configuración!$C$4,$D683)),$F683))</f>
        <v/>
      </c>
      <c r="I683" s="20">
        <f>IF(OR($E683="",$H683=""),"",$H683-$E683)</f>
        <v/>
      </c>
      <c r="J683" s="17">
        <f>IF(OR($I683="",N($H683)=0),"",$I683/$H683)</f>
        <v/>
      </c>
      <c r="K683" s="17">
        <f>IF(OR($I683="",N($E683)=0),"",$I683/$E683)</f>
        <v/>
      </c>
      <c r="L683" s="17">
        <f>IF($C683="","",IFERROR(INDEX(Rubros!$B$2:$B$31,MATCH($C683,Rubros!$A$2:$A$31,0)),""))</f>
        <v/>
      </c>
      <c r="M683" s="21">
        <f>IF($J683="","",IF($J683&lt;0,"Pierde plata",IF($L683="","Sin objetivo",IF($J683&gt;=$L683,"OK","Bajo objetivo"))))</f>
        <v/>
      </c>
      <c r="N683" s="20">
        <f>IF(OR($E683="",$L683="",N($L683)&gt;=1),"",ROUNDUP($E683/(1-$L683)*IF(Configuración!$C$3="Responsable inscripto",1+IF($D683="",Configuración!$C$4,$D683),1),0))</f>
        <v/>
      </c>
      <c r="O683" s="22">
        <f>IF(OR($I683="",$G683=""),"",$I683*$G683)</f>
        <v/>
      </c>
      <c r="P683" s="22">
        <f>IF(OR($H683="",$G683=""),"",$H683*$G683)</f>
        <v/>
      </c>
    </row>
    <row r="684">
      <c r="A684" s="15" t="n"/>
      <c r="B684" s="15" t="n"/>
      <c r="C684" s="15" t="n"/>
      <c r="D684" s="16" t="n"/>
      <c r="E684" s="19" t="n"/>
      <c r="F684" s="19" t="n"/>
      <c r="G684" s="15" t="n"/>
      <c r="H684" s="20">
        <f>IF($F684="","",IF(Configuración!$C$3="Responsable inscripto",$F684/(1+IF($D684="",Configuración!$C$4,$D684)),$F684))</f>
        <v/>
      </c>
      <c r="I684" s="20">
        <f>IF(OR($E684="",$H684=""),"",$H684-$E684)</f>
        <v/>
      </c>
      <c r="J684" s="17">
        <f>IF(OR($I684="",N($H684)=0),"",$I684/$H684)</f>
        <v/>
      </c>
      <c r="K684" s="17">
        <f>IF(OR($I684="",N($E684)=0),"",$I684/$E684)</f>
        <v/>
      </c>
      <c r="L684" s="17">
        <f>IF($C684="","",IFERROR(INDEX(Rubros!$B$2:$B$31,MATCH($C684,Rubros!$A$2:$A$31,0)),""))</f>
        <v/>
      </c>
      <c r="M684" s="21">
        <f>IF($J684="","",IF($J684&lt;0,"Pierde plata",IF($L684="","Sin objetivo",IF($J684&gt;=$L684,"OK","Bajo objetivo"))))</f>
        <v/>
      </c>
      <c r="N684" s="20">
        <f>IF(OR($E684="",$L684="",N($L684)&gt;=1),"",ROUNDUP($E684/(1-$L684)*IF(Configuración!$C$3="Responsable inscripto",1+IF($D684="",Configuración!$C$4,$D684),1),0))</f>
        <v/>
      </c>
      <c r="O684" s="22">
        <f>IF(OR($I684="",$G684=""),"",$I684*$G684)</f>
        <v/>
      </c>
      <c r="P684" s="22">
        <f>IF(OR($H684="",$G684=""),"",$H684*$G684)</f>
        <v/>
      </c>
    </row>
    <row r="685">
      <c r="A685" s="15" t="n"/>
      <c r="B685" s="15" t="n"/>
      <c r="C685" s="15" t="n"/>
      <c r="D685" s="16" t="n"/>
      <c r="E685" s="19" t="n"/>
      <c r="F685" s="19" t="n"/>
      <c r="G685" s="15" t="n"/>
      <c r="H685" s="20">
        <f>IF($F685="","",IF(Configuración!$C$3="Responsable inscripto",$F685/(1+IF($D685="",Configuración!$C$4,$D685)),$F685))</f>
        <v/>
      </c>
      <c r="I685" s="20">
        <f>IF(OR($E685="",$H685=""),"",$H685-$E685)</f>
        <v/>
      </c>
      <c r="J685" s="17">
        <f>IF(OR($I685="",N($H685)=0),"",$I685/$H685)</f>
        <v/>
      </c>
      <c r="K685" s="17">
        <f>IF(OR($I685="",N($E685)=0),"",$I685/$E685)</f>
        <v/>
      </c>
      <c r="L685" s="17">
        <f>IF($C685="","",IFERROR(INDEX(Rubros!$B$2:$B$31,MATCH($C685,Rubros!$A$2:$A$31,0)),""))</f>
        <v/>
      </c>
      <c r="M685" s="21">
        <f>IF($J685="","",IF($J685&lt;0,"Pierde plata",IF($L685="","Sin objetivo",IF($J685&gt;=$L685,"OK","Bajo objetivo"))))</f>
        <v/>
      </c>
      <c r="N685" s="20">
        <f>IF(OR($E685="",$L685="",N($L685)&gt;=1),"",ROUNDUP($E685/(1-$L685)*IF(Configuración!$C$3="Responsable inscripto",1+IF($D685="",Configuración!$C$4,$D685),1),0))</f>
        <v/>
      </c>
      <c r="O685" s="22">
        <f>IF(OR($I685="",$G685=""),"",$I685*$G685)</f>
        <v/>
      </c>
      <c r="P685" s="22">
        <f>IF(OR($H685="",$G685=""),"",$H685*$G685)</f>
        <v/>
      </c>
    </row>
    <row r="686">
      <c r="A686" s="15" t="n"/>
      <c r="B686" s="15" t="n"/>
      <c r="C686" s="15" t="n"/>
      <c r="D686" s="16" t="n"/>
      <c r="E686" s="19" t="n"/>
      <c r="F686" s="19" t="n"/>
      <c r="G686" s="15" t="n"/>
      <c r="H686" s="20">
        <f>IF($F686="","",IF(Configuración!$C$3="Responsable inscripto",$F686/(1+IF($D686="",Configuración!$C$4,$D686)),$F686))</f>
        <v/>
      </c>
      <c r="I686" s="20">
        <f>IF(OR($E686="",$H686=""),"",$H686-$E686)</f>
        <v/>
      </c>
      <c r="J686" s="17">
        <f>IF(OR($I686="",N($H686)=0),"",$I686/$H686)</f>
        <v/>
      </c>
      <c r="K686" s="17">
        <f>IF(OR($I686="",N($E686)=0),"",$I686/$E686)</f>
        <v/>
      </c>
      <c r="L686" s="17">
        <f>IF($C686="","",IFERROR(INDEX(Rubros!$B$2:$B$31,MATCH($C686,Rubros!$A$2:$A$31,0)),""))</f>
        <v/>
      </c>
      <c r="M686" s="21">
        <f>IF($J686="","",IF($J686&lt;0,"Pierde plata",IF($L686="","Sin objetivo",IF($J686&gt;=$L686,"OK","Bajo objetivo"))))</f>
        <v/>
      </c>
      <c r="N686" s="20">
        <f>IF(OR($E686="",$L686="",N($L686)&gt;=1),"",ROUNDUP($E686/(1-$L686)*IF(Configuración!$C$3="Responsable inscripto",1+IF($D686="",Configuración!$C$4,$D686),1),0))</f>
        <v/>
      </c>
      <c r="O686" s="22">
        <f>IF(OR($I686="",$G686=""),"",$I686*$G686)</f>
        <v/>
      </c>
      <c r="P686" s="22">
        <f>IF(OR($H686="",$G686=""),"",$H686*$G686)</f>
        <v/>
      </c>
    </row>
    <row r="687">
      <c r="A687" s="15" t="n"/>
      <c r="B687" s="15" t="n"/>
      <c r="C687" s="15" t="n"/>
      <c r="D687" s="16" t="n"/>
      <c r="E687" s="19" t="n"/>
      <c r="F687" s="19" t="n"/>
      <c r="G687" s="15" t="n"/>
      <c r="H687" s="20">
        <f>IF($F687="","",IF(Configuración!$C$3="Responsable inscripto",$F687/(1+IF($D687="",Configuración!$C$4,$D687)),$F687))</f>
        <v/>
      </c>
      <c r="I687" s="20">
        <f>IF(OR($E687="",$H687=""),"",$H687-$E687)</f>
        <v/>
      </c>
      <c r="J687" s="17">
        <f>IF(OR($I687="",N($H687)=0),"",$I687/$H687)</f>
        <v/>
      </c>
      <c r="K687" s="17">
        <f>IF(OR($I687="",N($E687)=0),"",$I687/$E687)</f>
        <v/>
      </c>
      <c r="L687" s="17">
        <f>IF($C687="","",IFERROR(INDEX(Rubros!$B$2:$B$31,MATCH($C687,Rubros!$A$2:$A$31,0)),""))</f>
        <v/>
      </c>
      <c r="M687" s="21">
        <f>IF($J687="","",IF($J687&lt;0,"Pierde plata",IF($L687="","Sin objetivo",IF($J687&gt;=$L687,"OK","Bajo objetivo"))))</f>
        <v/>
      </c>
      <c r="N687" s="20">
        <f>IF(OR($E687="",$L687="",N($L687)&gt;=1),"",ROUNDUP($E687/(1-$L687)*IF(Configuración!$C$3="Responsable inscripto",1+IF($D687="",Configuración!$C$4,$D687),1),0))</f>
        <v/>
      </c>
      <c r="O687" s="22">
        <f>IF(OR($I687="",$G687=""),"",$I687*$G687)</f>
        <v/>
      </c>
      <c r="P687" s="22">
        <f>IF(OR($H687="",$G687=""),"",$H687*$G687)</f>
        <v/>
      </c>
    </row>
    <row r="688">
      <c r="A688" s="15" t="n"/>
      <c r="B688" s="15" t="n"/>
      <c r="C688" s="15" t="n"/>
      <c r="D688" s="16" t="n"/>
      <c r="E688" s="19" t="n"/>
      <c r="F688" s="19" t="n"/>
      <c r="G688" s="15" t="n"/>
      <c r="H688" s="20">
        <f>IF($F688="","",IF(Configuración!$C$3="Responsable inscripto",$F688/(1+IF($D688="",Configuración!$C$4,$D688)),$F688))</f>
        <v/>
      </c>
      <c r="I688" s="20">
        <f>IF(OR($E688="",$H688=""),"",$H688-$E688)</f>
        <v/>
      </c>
      <c r="J688" s="17">
        <f>IF(OR($I688="",N($H688)=0),"",$I688/$H688)</f>
        <v/>
      </c>
      <c r="K688" s="17">
        <f>IF(OR($I688="",N($E688)=0),"",$I688/$E688)</f>
        <v/>
      </c>
      <c r="L688" s="17">
        <f>IF($C688="","",IFERROR(INDEX(Rubros!$B$2:$B$31,MATCH($C688,Rubros!$A$2:$A$31,0)),""))</f>
        <v/>
      </c>
      <c r="M688" s="21">
        <f>IF($J688="","",IF($J688&lt;0,"Pierde plata",IF($L688="","Sin objetivo",IF($J688&gt;=$L688,"OK","Bajo objetivo"))))</f>
        <v/>
      </c>
      <c r="N688" s="20">
        <f>IF(OR($E688="",$L688="",N($L688)&gt;=1),"",ROUNDUP($E688/(1-$L688)*IF(Configuración!$C$3="Responsable inscripto",1+IF($D688="",Configuración!$C$4,$D688),1),0))</f>
        <v/>
      </c>
      <c r="O688" s="22">
        <f>IF(OR($I688="",$G688=""),"",$I688*$G688)</f>
        <v/>
      </c>
      <c r="P688" s="22">
        <f>IF(OR($H688="",$G688=""),"",$H688*$G688)</f>
        <v/>
      </c>
    </row>
    <row r="689">
      <c r="A689" s="15" t="n"/>
      <c r="B689" s="15" t="n"/>
      <c r="C689" s="15" t="n"/>
      <c r="D689" s="16" t="n"/>
      <c r="E689" s="19" t="n"/>
      <c r="F689" s="19" t="n"/>
      <c r="G689" s="15" t="n"/>
      <c r="H689" s="20">
        <f>IF($F689="","",IF(Configuración!$C$3="Responsable inscripto",$F689/(1+IF($D689="",Configuración!$C$4,$D689)),$F689))</f>
        <v/>
      </c>
      <c r="I689" s="20">
        <f>IF(OR($E689="",$H689=""),"",$H689-$E689)</f>
        <v/>
      </c>
      <c r="J689" s="17">
        <f>IF(OR($I689="",N($H689)=0),"",$I689/$H689)</f>
        <v/>
      </c>
      <c r="K689" s="17">
        <f>IF(OR($I689="",N($E689)=0),"",$I689/$E689)</f>
        <v/>
      </c>
      <c r="L689" s="17">
        <f>IF($C689="","",IFERROR(INDEX(Rubros!$B$2:$B$31,MATCH($C689,Rubros!$A$2:$A$31,0)),""))</f>
        <v/>
      </c>
      <c r="M689" s="21">
        <f>IF($J689="","",IF($J689&lt;0,"Pierde plata",IF($L689="","Sin objetivo",IF($J689&gt;=$L689,"OK","Bajo objetivo"))))</f>
        <v/>
      </c>
      <c r="N689" s="20">
        <f>IF(OR($E689="",$L689="",N($L689)&gt;=1),"",ROUNDUP($E689/(1-$L689)*IF(Configuración!$C$3="Responsable inscripto",1+IF($D689="",Configuración!$C$4,$D689),1),0))</f>
        <v/>
      </c>
      <c r="O689" s="22">
        <f>IF(OR($I689="",$G689=""),"",$I689*$G689)</f>
        <v/>
      </c>
      <c r="P689" s="22">
        <f>IF(OR($H689="",$G689=""),"",$H689*$G689)</f>
        <v/>
      </c>
    </row>
    <row r="690">
      <c r="A690" s="15" t="n"/>
      <c r="B690" s="15" t="n"/>
      <c r="C690" s="15" t="n"/>
      <c r="D690" s="16" t="n"/>
      <c r="E690" s="19" t="n"/>
      <c r="F690" s="19" t="n"/>
      <c r="G690" s="15" t="n"/>
      <c r="H690" s="20">
        <f>IF($F690="","",IF(Configuración!$C$3="Responsable inscripto",$F690/(1+IF($D690="",Configuración!$C$4,$D690)),$F690))</f>
        <v/>
      </c>
      <c r="I690" s="20">
        <f>IF(OR($E690="",$H690=""),"",$H690-$E690)</f>
        <v/>
      </c>
      <c r="J690" s="17">
        <f>IF(OR($I690="",N($H690)=0),"",$I690/$H690)</f>
        <v/>
      </c>
      <c r="K690" s="17">
        <f>IF(OR($I690="",N($E690)=0),"",$I690/$E690)</f>
        <v/>
      </c>
      <c r="L690" s="17">
        <f>IF($C690="","",IFERROR(INDEX(Rubros!$B$2:$B$31,MATCH($C690,Rubros!$A$2:$A$31,0)),""))</f>
        <v/>
      </c>
      <c r="M690" s="21">
        <f>IF($J690="","",IF($J690&lt;0,"Pierde plata",IF($L690="","Sin objetivo",IF($J690&gt;=$L690,"OK","Bajo objetivo"))))</f>
        <v/>
      </c>
      <c r="N690" s="20">
        <f>IF(OR($E690="",$L690="",N($L690)&gt;=1),"",ROUNDUP($E690/(1-$L690)*IF(Configuración!$C$3="Responsable inscripto",1+IF($D690="",Configuración!$C$4,$D690),1),0))</f>
        <v/>
      </c>
      <c r="O690" s="22">
        <f>IF(OR($I690="",$G690=""),"",$I690*$G690)</f>
        <v/>
      </c>
      <c r="P690" s="22">
        <f>IF(OR($H690="",$G690=""),"",$H690*$G690)</f>
        <v/>
      </c>
    </row>
    <row r="691">
      <c r="A691" s="15" t="n"/>
      <c r="B691" s="15" t="n"/>
      <c r="C691" s="15" t="n"/>
      <c r="D691" s="16" t="n"/>
      <c r="E691" s="19" t="n"/>
      <c r="F691" s="19" t="n"/>
      <c r="G691" s="15" t="n"/>
      <c r="H691" s="20">
        <f>IF($F691="","",IF(Configuración!$C$3="Responsable inscripto",$F691/(1+IF($D691="",Configuración!$C$4,$D691)),$F691))</f>
        <v/>
      </c>
      <c r="I691" s="20">
        <f>IF(OR($E691="",$H691=""),"",$H691-$E691)</f>
        <v/>
      </c>
      <c r="J691" s="17">
        <f>IF(OR($I691="",N($H691)=0),"",$I691/$H691)</f>
        <v/>
      </c>
      <c r="K691" s="17">
        <f>IF(OR($I691="",N($E691)=0),"",$I691/$E691)</f>
        <v/>
      </c>
      <c r="L691" s="17">
        <f>IF($C691="","",IFERROR(INDEX(Rubros!$B$2:$B$31,MATCH($C691,Rubros!$A$2:$A$31,0)),""))</f>
        <v/>
      </c>
      <c r="M691" s="21">
        <f>IF($J691="","",IF($J691&lt;0,"Pierde plata",IF($L691="","Sin objetivo",IF($J691&gt;=$L691,"OK","Bajo objetivo"))))</f>
        <v/>
      </c>
      <c r="N691" s="20">
        <f>IF(OR($E691="",$L691="",N($L691)&gt;=1),"",ROUNDUP($E691/(1-$L691)*IF(Configuración!$C$3="Responsable inscripto",1+IF($D691="",Configuración!$C$4,$D691),1),0))</f>
        <v/>
      </c>
      <c r="O691" s="22">
        <f>IF(OR($I691="",$G691=""),"",$I691*$G691)</f>
        <v/>
      </c>
      <c r="P691" s="22">
        <f>IF(OR($H691="",$G691=""),"",$H691*$G691)</f>
        <v/>
      </c>
    </row>
    <row r="692">
      <c r="A692" s="15" t="n"/>
      <c r="B692" s="15" t="n"/>
      <c r="C692" s="15" t="n"/>
      <c r="D692" s="16" t="n"/>
      <c r="E692" s="19" t="n"/>
      <c r="F692" s="19" t="n"/>
      <c r="G692" s="15" t="n"/>
      <c r="H692" s="20">
        <f>IF($F692="","",IF(Configuración!$C$3="Responsable inscripto",$F692/(1+IF($D692="",Configuración!$C$4,$D692)),$F692))</f>
        <v/>
      </c>
      <c r="I692" s="20">
        <f>IF(OR($E692="",$H692=""),"",$H692-$E692)</f>
        <v/>
      </c>
      <c r="J692" s="17">
        <f>IF(OR($I692="",N($H692)=0),"",$I692/$H692)</f>
        <v/>
      </c>
      <c r="K692" s="17">
        <f>IF(OR($I692="",N($E692)=0),"",$I692/$E692)</f>
        <v/>
      </c>
      <c r="L692" s="17">
        <f>IF($C692="","",IFERROR(INDEX(Rubros!$B$2:$B$31,MATCH($C692,Rubros!$A$2:$A$31,0)),""))</f>
        <v/>
      </c>
      <c r="M692" s="21">
        <f>IF($J692="","",IF($J692&lt;0,"Pierde plata",IF($L692="","Sin objetivo",IF($J692&gt;=$L692,"OK","Bajo objetivo"))))</f>
        <v/>
      </c>
      <c r="N692" s="20">
        <f>IF(OR($E692="",$L692="",N($L692)&gt;=1),"",ROUNDUP($E692/(1-$L692)*IF(Configuración!$C$3="Responsable inscripto",1+IF($D692="",Configuración!$C$4,$D692),1),0))</f>
        <v/>
      </c>
      <c r="O692" s="22">
        <f>IF(OR($I692="",$G692=""),"",$I692*$G692)</f>
        <v/>
      </c>
      <c r="P692" s="22">
        <f>IF(OR($H692="",$G692=""),"",$H692*$G692)</f>
        <v/>
      </c>
    </row>
    <row r="693">
      <c r="A693" s="15" t="n"/>
      <c r="B693" s="15" t="n"/>
      <c r="C693" s="15" t="n"/>
      <c r="D693" s="16" t="n"/>
      <c r="E693" s="19" t="n"/>
      <c r="F693" s="19" t="n"/>
      <c r="G693" s="15" t="n"/>
      <c r="H693" s="20">
        <f>IF($F693="","",IF(Configuración!$C$3="Responsable inscripto",$F693/(1+IF($D693="",Configuración!$C$4,$D693)),$F693))</f>
        <v/>
      </c>
      <c r="I693" s="20">
        <f>IF(OR($E693="",$H693=""),"",$H693-$E693)</f>
        <v/>
      </c>
      <c r="J693" s="17">
        <f>IF(OR($I693="",N($H693)=0),"",$I693/$H693)</f>
        <v/>
      </c>
      <c r="K693" s="17">
        <f>IF(OR($I693="",N($E693)=0),"",$I693/$E693)</f>
        <v/>
      </c>
      <c r="L693" s="17">
        <f>IF($C693="","",IFERROR(INDEX(Rubros!$B$2:$B$31,MATCH($C693,Rubros!$A$2:$A$31,0)),""))</f>
        <v/>
      </c>
      <c r="M693" s="21">
        <f>IF($J693="","",IF($J693&lt;0,"Pierde plata",IF($L693="","Sin objetivo",IF($J693&gt;=$L693,"OK","Bajo objetivo"))))</f>
        <v/>
      </c>
      <c r="N693" s="20">
        <f>IF(OR($E693="",$L693="",N($L693)&gt;=1),"",ROUNDUP($E693/(1-$L693)*IF(Configuración!$C$3="Responsable inscripto",1+IF($D693="",Configuración!$C$4,$D693),1),0))</f>
        <v/>
      </c>
      <c r="O693" s="22">
        <f>IF(OR($I693="",$G693=""),"",$I693*$G693)</f>
        <v/>
      </c>
      <c r="P693" s="22">
        <f>IF(OR($H693="",$G693=""),"",$H693*$G693)</f>
        <v/>
      </c>
    </row>
    <row r="694">
      <c r="A694" s="15" t="n"/>
      <c r="B694" s="15" t="n"/>
      <c r="C694" s="15" t="n"/>
      <c r="D694" s="16" t="n"/>
      <c r="E694" s="19" t="n"/>
      <c r="F694" s="19" t="n"/>
      <c r="G694" s="15" t="n"/>
      <c r="H694" s="20">
        <f>IF($F694="","",IF(Configuración!$C$3="Responsable inscripto",$F694/(1+IF($D694="",Configuración!$C$4,$D694)),$F694))</f>
        <v/>
      </c>
      <c r="I694" s="20">
        <f>IF(OR($E694="",$H694=""),"",$H694-$E694)</f>
        <v/>
      </c>
      <c r="J694" s="17">
        <f>IF(OR($I694="",N($H694)=0),"",$I694/$H694)</f>
        <v/>
      </c>
      <c r="K694" s="17">
        <f>IF(OR($I694="",N($E694)=0),"",$I694/$E694)</f>
        <v/>
      </c>
      <c r="L694" s="17">
        <f>IF($C694="","",IFERROR(INDEX(Rubros!$B$2:$B$31,MATCH($C694,Rubros!$A$2:$A$31,0)),""))</f>
        <v/>
      </c>
      <c r="M694" s="21">
        <f>IF($J694="","",IF($J694&lt;0,"Pierde plata",IF($L694="","Sin objetivo",IF($J694&gt;=$L694,"OK","Bajo objetivo"))))</f>
        <v/>
      </c>
      <c r="N694" s="20">
        <f>IF(OR($E694="",$L694="",N($L694)&gt;=1),"",ROUNDUP($E694/(1-$L694)*IF(Configuración!$C$3="Responsable inscripto",1+IF($D694="",Configuración!$C$4,$D694),1),0))</f>
        <v/>
      </c>
      <c r="O694" s="22">
        <f>IF(OR($I694="",$G694=""),"",$I694*$G694)</f>
        <v/>
      </c>
      <c r="P694" s="22">
        <f>IF(OR($H694="",$G694=""),"",$H694*$G694)</f>
        <v/>
      </c>
    </row>
    <row r="695">
      <c r="A695" s="15" t="n"/>
      <c r="B695" s="15" t="n"/>
      <c r="C695" s="15" t="n"/>
      <c r="D695" s="16" t="n"/>
      <c r="E695" s="19" t="n"/>
      <c r="F695" s="19" t="n"/>
      <c r="G695" s="15" t="n"/>
      <c r="H695" s="20">
        <f>IF($F695="","",IF(Configuración!$C$3="Responsable inscripto",$F695/(1+IF($D695="",Configuración!$C$4,$D695)),$F695))</f>
        <v/>
      </c>
      <c r="I695" s="20">
        <f>IF(OR($E695="",$H695=""),"",$H695-$E695)</f>
        <v/>
      </c>
      <c r="J695" s="17">
        <f>IF(OR($I695="",N($H695)=0),"",$I695/$H695)</f>
        <v/>
      </c>
      <c r="K695" s="17">
        <f>IF(OR($I695="",N($E695)=0),"",$I695/$E695)</f>
        <v/>
      </c>
      <c r="L695" s="17">
        <f>IF($C695="","",IFERROR(INDEX(Rubros!$B$2:$B$31,MATCH($C695,Rubros!$A$2:$A$31,0)),""))</f>
        <v/>
      </c>
      <c r="M695" s="21">
        <f>IF($J695="","",IF($J695&lt;0,"Pierde plata",IF($L695="","Sin objetivo",IF($J695&gt;=$L695,"OK","Bajo objetivo"))))</f>
        <v/>
      </c>
      <c r="N695" s="20">
        <f>IF(OR($E695="",$L695="",N($L695)&gt;=1),"",ROUNDUP($E695/(1-$L695)*IF(Configuración!$C$3="Responsable inscripto",1+IF($D695="",Configuración!$C$4,$D695),1),0))</f>
        <v/>
      </c>
      <c r="O695" s="22">
        <f>IF(OR($I695="",$G695=""),"",$I695*$G695)</f>
        <v/>
      </c>
      <c r="P695" s="22">
        <f>IF(OR($H695="",$G695=""),"",$H695*$G695)</f>
        <v/>
      </c>
    </row>
    <row r="696">
      <c r="A696" s="15" t="n"/>
      <c r="B696" s="15" t="n"/>
      <c r="C696" s="15" t="n"/>
      <c r="D696" s="16" t="n"/>
      <c r="E696" s="19" t="n"/>
      <c r="F696" s="19" t="n"/>
      <c r="G696" s="15" t="n"/>
      <c r="H696" s="20">
        <f>IF($F696="","",IF(Configuración!$C$3="Responsable inscripto",$F696/(1+IF($D696="",Configuración!$C$4,$D696)),$F696))</f>
        <v/>
      </c>
      <c r="I696" s="20">
        <f>IF(OR($E696="",$H696=""),"",$H696-$E696)</f>
        <v/>
      </c>
      <c r="J696" s="17">
        <f>IF(OR($I696="",N($H696)=0),"",$I696/$H696)</f>
        <v/>
      </c>
      <c r="K696" s="17">
        <f>IF(OR($I696="",N($E696)=0),"",$I696/$E696)</f>
        <v/>
      </c>
      <c r="L696" s="17">
        <f>IF($C696="","",IFERROR(INDEX(Rubros!$B$2:$B$31,MATCH($C696,Rubros!$A$2:$A$31,0)),""))</f>
        <v/>
      </c>
      <c r="M696" s="21">
        <f>IF($J696="","",IF($J696&lt;0,"Pierde plata",IF($L696="","Sin objetivo",IF($J696&gt;=$L696,"OK","Bajo objetivo"))))</f>
        <v/>
      </c>
      <c r="N696" s="20">
        <f>IF(OR($E696="",$L696="",N($L696)&gt;=1),"",ROUNDUP($E696/(1-$L696)*IF(Configuración!$C$3="Responsable inscripto",1+IF($D696="",Configuración!$C$4,$D696),1),0))</f>
        <v/>
      </c>
      <c r="O696" s="22">
        <f>IF(OR($I696="",$G696=""),"",$I696*$G696)</f>
        <v/>
      </c>
      <c r="P696" s="22">
        <f>IF(OR($H696="",$G696=""),"",$H696*$G696)</f>
        <v/>
      </c>
    </row>
    <row r="697">
      <c r="A697" s="15" t="n"/>
      <c r="B697" s="15" t="n"/>
      <c r="C697" s="15" t="n"/>
      <c r="D697" s="16" t="n"/>
      <c r="E697" s="19" t="n"/>
      <c r="F697" s="19" t="n"/>
      <c r="G697" s="15" t="n"/>
      <c r="H697" s="20">
        <f>IF($F697="","",IF(Configuración!$C$3="Responsable inscripto",$F697/(1+IF($D697="",Configuración!$C$4,$D697)),$F697))</f>
        <v/>
      </c>
      <c r="I697" s="20">
        <f>IF(OR($E697="",$H697=""),"",$H697-$E697)</f>
        <v/>
      </c>
      <c r="J697" s="17">
        <f>IF(OR($I697="",N($H697)=0),"",$I697/$H697)</f>
        <v/>
      </c>
      <c r="K697" s="17">
        <f>IF(OR($I697="",N($E697)=0),"",$I697/$E697)</f>
        <v/>
      </c>
      <c r="L697" s="17">
        <f>IF($C697="","",IFERROR(INDEX(Rubros!$B$2:$B$31,MATCH($C697,Rubros!$A$2:$A$31,0)),""))</f>
        <v/>
      </c>
      <c r="M697" s="21">
        <f>IF($J697="","",IF($J697&lt;0,"Pierde plata",IF($L697="","Sin objetivo",IF($J697&gt;=$L697,"OK","Bajo objetivo"))))</f>
        <v/>
      </c>
      <c r="N697" s="20">
        <f>IF(OR($E697="",$L697="",N($L697)&gt;=1),"",ROUNDUP($E697/(1-$L697)*IF(Configuración!$C$3="Responsable inscripto",1+IF($D697="",Configuración!$C$4,$D697),1),0))</f>
        <v/>
      </c>
      <c r="O697" s="22">
        <f>IF(OR($I697="",$G697=""),"",$I697*$G697)</f>
        <v/>
      </c>
      <c r="P697" s="22">
        <f>IF(OR($H697="",$G697=""),"",$H697*$G697)</f>
        <v/>
      </c>
    </row>
    <row r="698">
      <c r="A698" s="15" t="n"/>
      <c r="B698" s="15" t="n"/>
      <c r="C698" s="15" t="n"/>
      <c r="D698" s="16" t="n"/>
      <c r="E698" s="19" t="n"/>
      <c r="F698" s="19" t="n"/>
      <c r="G698" s="15" t="n"/>
      <c r="H698" s="20">
        <f>IF($F698="","",IF(Configuración!$C$3="Responsable inscripto",$F698/(1+IF($D698="",Configuración!$C$4,$D698)),$F698))</f>
        <v/>
      </c>
      <c r="I698" s="20">
        <f>IF(OR($E698="",$H698=""),"",$H698-$E698)</f>
        <v/>
      </c>
      <c r="J698" s="17">
        <f>IF(OR($I698="",N($H698)=0),"",$I698/$H698)</f>
        <v/>
      </c>
      <c r="K698" s="17">
        <f>IF(OR($I698="",N($E698)=0),"",$I698/$E698)</f>
        <v/>
      </c>
      <c r="L698" s="17">
        <f>IF($C698="","",IFERROR(INDEX(Rubros!$B$2:$B$31,MATCH($C698,Rubros!$A$2:$A$31,0)),""))</f>
        <v/>
      </c>
      <c r="M698" s="21">
        <f>IF($J698="","",IF($J698&lt;0,"Pierde plata",IF($L698="","Sin objetivo",IF($J698&gt;=$L698,"OK","Bajo objetivo"))))</f>
        <v/>
      </c>
      <c r="N698" s="20">
        <f>IF(OR($E698="",$L698="",N($L698)&gt;=1),"",ROUNDUP($E698/(1-$L698)*IF(Configuración!$C$3="Responsable inscripto",1+IF($D698="",Configuración!$C$4,$D698),1),0))</f>
        <v/>
      </c>
      <c r="O698" s="22">
        <f>IF(OR($I698="",$G698=""),"",$I698*$G698)</f>
        <v/>
      </c>
      <c r="P698" s="22">
        <f>IF(OR($H698="",$G698=""),"",$H698*$G698)</f>
        <v/>
      </c>
    </row>
    <row r="699">
      <c r="A699" s="15" t="n"/>
      <c r="B699" s="15" t="n"/>
      <c r="C699" s="15" t="n"/>
      <c r="D699" s="16" t="n"/>
      <c r="E699" s="19" t="n"/>
      <c r="F699" s="19" t="n"/>
      <c r="G699" s="15" t="n"/>
      <c r="H699" s="20">
        <f>IF($F699="","",IF(Configuración!$C$3="Responsable inscripto",$F699/(1+IF($D699="",Configuración!$C$4,$D699)),$F699))</f>
        <v/>
      </c>
      <c r="I699" s="20">
        <f>IF(OR($E699="",$H699=""),"",$H699-$E699)</f>
        <v/>
      </c>
      <c r="J699" s="17">
        <f>IF(OR($I699="",N($H699)=0),"",$I699/$H699)</f>
        <v/>
      </c>
      <c r="K699" s="17">
        <f>IF(OR($I699="",N($E699)=0),"",$I699/$E699)</f>
        <v/>
      </c>
      <c r="L699" s="17">
        <f>IF($C699="","",IFERROR(INDEX(Rubros!$B$2:$B$31,MATCH($C699,Rubros!$A$2:$A$31,0)),""))</f>
        <v/>
      </c>
      <c r="M699" s="21">
        <f>IF($J699="","",IF($J699&lt;0,"Pierde plata",IF($L699="","Sin objetivo",IF($J699&gt;=$L699,"OK","Bajo objetivo"))))</f>
        <v/>
      </c>
      <c r="N699" s="20">
        <f>IF(OR($E699="",$L699="",N($L699)&gt;=1),"",ROUNDUP($E699/(1-$L699)*IF(Configuración!$C$3="Responsable inscripto",1+IF($D699="",Configuración!$C$4,$D699),1),0))</f>
        <v/>
      </c>
      <c r="O699" s="22">
        <f>IF(OR($I699="",$G699=""),"",$I699*$G699)</f>
        <v/>
      </c>
      <c r="P699" s="22">
        <f>IF(OR($H699="",$G699=""),"",$H699*$G699)</f>
        <v/>
      </c>
    </row>
    <row r="700">
      <c r="A700" s="15" t="n"/>
      <c r="B700" s="15" t="n"/>
      <c r="C700" s="15" t="n"/>
      <c r="D700" s="16" t="n"/>
      <c r="E700" s="19" t="n"/>
      <c r="F700" s="19" t="n"/>
      <c r="G700" s="15" t="n"/>
      <c r="H700" s="20">
        <f>IF($F700="","",IF(Configuración!$C$3="Responsable inscripto",$F700/(1+IF($D700="",Configuración!$C$4,$D700)),$F700))</f>
        <v/>
      </c>
      <c r="I700" s="20">
        <f>IF(OR($E700="",$H700=""),"",$H700-$E700)</f>
        <v/>
      </c>
      <c r="J700" s="17">
        <f>IF(OR($I700="",N($H700)=0),"",$I700/$H700)</f>
        <v/>
      </c>
      <c r="K700" s="17">
        <f>IF(OR($I700="",N($E700)=0),"",$I700/$E700)</f>
        <v/>
      </c>
      <c r="L700" s="17">
        <f>IF($C700="","",IFERROR(INDEX(Rubros!$B$2:$B$31,MATCH($C700,Rubros!$A$2:$A$31,0)),""))</f>
        <v/>
      </c>
      <c r="M700" s="21">
        <f>IF($J700="","",IF($J700&lt;0,"Pierde plata",IF($L700="","Sin objetivo",IF($J700&gt;=$L700,"OK","Bajo objetivo"))))</f>
        <v/>
      </c>
      <c r="N700" s="20">
        <f>IF(OR($E700="",$L700="",N($L700)&gt;=1),"",ROUNDUP($E700/(1-$L700)*IF(Configuración!$C$3="Responsable inscripto",1+IF($D700="",Configuración!$C$4,$D700),1),0))</f>
        <v/>
      </c>
      <c r="O700" s="22">
        <f>IF(OR($I700="",$G700=""),"",$I700*$G700)</f>
        <v/>
      </c>
      <c r="P700" s="22">
        <f>IF(OR($H700="",$G700=""),"",$H700*$G700)</f>
        <v/>
      </c>
    </row>
    <row r="701">
      <c r="A701" s="15" t="n"/>
      <c r="B701" s="15" t="n"/>
      <c r="C701" s="15" t="n"/>
      <c r="D701" s="16" t="n"/>
      <c r="E701" s="19" t="n"/>
      <c r="F701" s="19" t="n"/>
      <c r="G701" s="15" t="n"/>
      <c r="H701" s="20">
        <f>IF($F701="","",IF(Configuración!$C$3="Responsable inscripto",$F701/(1+IF($D701="",Configuración!$C$4,$D701)),$F701))</f>
        <v/>
      </c>
      <c r="I701" s="20">
        <f>IF(OR($E701="",$H701=""),"",$H701-$E701)</f>
        <v/>
      </c>
      <c r="J701" s="17">
        <f>IF(OR($I701="",N($H701)=0),"",$I701/$H701)</f>
        <v/>
      </c>
      <c r="K701" s="17">
        <f>IF(OR($I701="",N($E701)=0),"",$I701/$E701)</f>
        <v/>
      </c>
      <c r="L701" s="17">
        <f>IF($C701="","",IFERROR(INDEX(Rubros!$B$2:$B$31,MATCH($C701,Rubros!$A$2:$A$31,0)),""))</f>
        <v/>
      </c>
      <c r="M701" s="21">
        <f>IF($J701="","",IF($J701&lt;0,"Pierde plata",IF($L701="","Sin objetivo",IF($J701&gt;=$L701,"OK","Bajo objetivo"))))</f>
        <v/>
      </c>
      <c r="N701" s="20">
        <f>IF(OR($E701="",$L701="",N($L701)&gt;=1),"",ROUNDUP($E701/(1-$L701)*IF(Configuración!$C$3="Responsable inscripto",1+IF($D701="",Configuración!$C$4,$D701),1),0))</f>
        <v/>
      </c>
      <c r="O701" s="22">
        <f>IF(OR($I701="",$G701=""),"",$I701*$G701)</f>
        <v/>
      </c>
      <c r="P701" s="22">
        <f>IF(OR($H701="",$G701=""),"",$H701*$G701)</f>
        <v/>
      </c>
    </row>
    <row r="702">
      <c r="A702" s="15" t="n"/>
      <c r="B702" s="15" t="n"/>
      <c r="C702" s="15" t="n"/>
      <c r="D702" s="16" t="n"/>
      <c r="E702" s="19" t="n"/>
      <c r="F702" s="19" t="n"/>
      <c r="G702" s="15" t="n"/>
      <c r="H702" s="20">
        <f>IF($F702="","",IF(Configuración!$C$3="Responsable inscripto",$F702/(1+IF($D702="",Configuración!$C$4,$D702)),$F702))</f>
        <v/>
      </c>
      <c r="I702" s="20">
        <f>IF(OR($E702="",$H702=""),"",$H702-$E702)</f>
        <v/>
      </c>
      <c r="J702" s="17">
        <f>IF(OR($I702="",N($H702)=0),"",$I702/$H702)</f>
        <v/>
      </c>
      <c r="K702" s="17">
        <f>IF(OR($I702="",N($E702)=0),"",$I702/$E702)</f>
        <v/>
      </c>
      <c r="L702" s="17">
        <f>IF($C702="","",IFERROR(INDEX(Rubros!$B$2:$B$31,MATCH($C702,Rubros!$A$2:$A$31,0)),""))</f>
        <v/>
      </c>
      <c r="M702" s="21">
        <f>IF($J702="","",IF($J702&lt;0,"Pierde plata",IF($L702="","Sin objetivo",IF($J702&gt;=$L702,"OK","Bajo objetivo"))))</f>
        <v/>
      </c>
      <c r="N702" s="20">
        <f>IF(OR($E702="",$L702="",N($L702)&gt;=1),"",ROUNDUP($E702/(1-$L702)*IF(Configuración!$C$3="Responsable inscripto",1+IF($D702="",Configuración!$C$4,$D702),1),0))</f>
        <v/>
      </c>
      <c r="O702" s="22">
        <f>IF(OR($I702="",$G702=""),"",$I702*$G702)</f>
        <v/>
      </c>
      <c r="P702" s="22">
        <f>IF(OR($H702="",$G702=""),"",$H702*$G702)</f>
        <v/>
      </c>
    </row>
    <row r="703">
      <c r="A703" s="15" t="n"/>
      <c r="B703" s="15" t="n"/>
      <c r="C703" s="15" t="n"/>
      <c r="D703" s="16" t="n"/>
      <c r="E703" s="19" t="n"/>
      <c r="F703" s="19" t="n"/>
      <c r="G703" s="15" t="n"/>
      <c r="H703" s="20">
        <f>IF($F703="","",IF(Configuración!$C$3="Responsable inscripto",$F703/(1+IF($D703="",Configuración!$C$4,$D703)),$F703))</f>
        <v/>
      </c>
      <c r="I703" s="20">
        <f>IF(OR($E703="",$H703=""),"",$H703-$E703)</f>
        <v/>
      </c>
      <c r="J703" s="17">
        <f>IF(OR($I703="",N($H703)=0),"",$I703/$H703)</f>
        <v/>
      </c>
      <c r="K703" s="17">
        <f>IF(OR($I703="",N($E703)=0),"",$I703/$E703)</f>
        <v/>
      </c>
      <c r="L703" s="17">
        <f>IF($C703="","",IFERROR(INDEX(Rubros!$B$2:$B$31,MATCH($C703,Rubros!$A$2:$A$31,0)),""))</f>
        <v/>
      </c>
      <c r="M703" s="21">
        <f>IF($J703="","",IF($J703&lt;0,"Pierde plata",IF($L703="","Sin objetivo",IF($J703&gt;=$L703,"OK","Bajo objetivo"))))</f>
        <v/>
      </c>
      <c r="N703" s="20">
        <f>IF(OR($E703="",$L703="",N($L703)&gt;=1),"",ROUNDUP($E703/(1-$L703)*IF(Configuración!$C$3="Responsable inscripto",1+IF($D703="",Configuración!$C$4,$D703),1),0))</f>
        <v/>
      </c>
      <c r="O703" s="22">
        <f>IF(OR($I703="",$G703=""),"",$I703*$G703)</f>
        <v/>
      </c>
      <c r="P703" s="22">
        <f>IF(OR($H703="",$G703=""),"",$H703*$G703)</f>
        <v/>
      </c>
    </row>
    <row r="704">
      <c r="A704" s="15" t="n"/>
      <c r="B704" s="15" t="n"/>
      <c r="C704" s="15" t="n"/>
      <c r="D704" s="16" t="n"/>
      <c r="E704" s="19" t="n"/>
      <c r="F704" s="19" t="n"/>
      <c r="G704" s="15" t="n"/>
      <c r="H704" s="20">
        <f>IF($F704="","",IF(Configuración!$C$3="Responsable inscripto",$F704/(1+IF($D704="",Configuración!$C$4,$D704)),$F704))</f>
        <v/>
      </c>
      <c r="I704" s="20">
        <f>IF(OR($E704="",$H704=""),"",$H704-$E704)</f>
        <v/>
      </c>
      <c r="J704" s="17">
        <f>IF(OR($I704="",N($H704)=0),"",$I704/$H704)</f>
        <v/>
      </c>
      <c r="K704" s="17">
        <f>IF(OR($I704="",N($E704)=0),"",$I704/$E704)</f>
        <v/>
      </c>
      <c r="L704" s="17">
        <f>IF($C704="","",IFERROR(INDEX(Rubros!$B$2:$B$31,MATCH($C704,Rubros!$A$2:$A$31,0)),""))</f>
        <v/>
      </c>
      <c r="M704" s="21">
        <f>IF($J704="","",IF($J704&lt;0,"Pierde plata",IF($L704="","Sin objetivo",IF($J704&gt;=$L704,"OK","Bajo objetivo"))))</f>
        <v/>
      </c>
      <c r="N704" s="20">
        <f>IF(OR($E704="",$L704="",N($L704)&gt;=1),"",ROUNDUP($E704/(1-$L704)*IF(Configuración!$C$3="Responsable inscripto",1+IF($D704="",Configuración!$C$4,$D704),1),0))</f>
        <v/>
      </c>
      <c r="O704" s="22">
        <f>IF(OR($I704="",$G704=""),"",$I704*$G704)</f>
        <v/>
      </c>
      <c r="P704" s="22">
        <f>IF(OR($H704="",$G704=""),"",$H704*$G704)</f>
        <v/>
      </c>
    </row>
    <row r="705">
      <c r="A705" s="15" t="n"/>
      <c r="B705" s="15" t="n"/>
      <c r="C705" s="15" t="n"/>
      <c r="D705" s="16" t="n"/>
      <c r="E705" s="19" t="n"/>
      <c r="F705" s="19" t="n"/>
      <c r="G705" s="15" t="n"/>
      <c r="H705" s="20">
        <f>IF($F705="","",IF(Configuración!$C$3="Responsable inscripto",$F705/(1+IF($D705="",Configuración!$C$4,$D705)),$F705))</f>
        <v/>
      </c>
      <c r="I705" s="20">
        <f>IF(OR($E705="",$H705=""),"",$H705-$E705)</f>
        <v/>
      </c>
      <c r="J705" s="17">
        <f>IF(OR($I705="",N($H705)=0),"",$I705/$H705)</f>
        <v/>
      </c>
      <c r="K705" s="17">
        <f>IF(OR($I705="",N($E705)=0),"",$I705/$E705)</f>
        <v/>
      </c>
      <c r="L705" s="17">
        <f>IF($C705="","",IFERROR(INDEX(Rubros!$B$2:$B$31,MATCH($C705,Rubros!$A$2:$A$31,0)),""))</f>
        <v/>
      </c>
      <c r="M705" s="21">
        <f>IF($J705="","",IF($J705&lt;0,"Pierde plata",IF($L705="","Sin objetivo",IF($J705&gt;=$L705,"OK","Bajo objetivo"))))</f>
        <v/>
      </c>
      <c r="N705" s="20">
        <f>IF(OR($E705="",$L705="",N($L705)&gt;=1),"",ROUNDUP($E705/(1-$L705)*IF(Configuración!$C$3="Responsable inscripto",1+IF($D705="",Configuración!$C$4,$D705),1),0))</f>
        <v/>
      </c>
      <c r="O705" s="22">
        <f>IF(OR($I705="",$G705=""),"",$I705*$G705)</f>
        <v/>
      </c>
      <c r="P705" s="22">
        <f>IF(OR($H705="",$G705=""),"",$H705*$G705)</f>
        <v/>
      </c>
    </row>
    <row r="706">
      <c r="A706" s="15" t="n"/>
      <c r="B706" s="15" t="n"/>
      <c r="C706" s="15" t="n"/>
      <c r="D706" s="16" t="n"/>
      <c r="E706" s="19" t="n"/>
      <c r="F706" s="19" t="n"/>
      <c r="G706" s="15" t="n"/>
      <c r="H706" s="20">
        <f>IF($F706="","",IF(Configuración!$C$3="Responsable inscripto",$F706/(1+IF($D706="",Configuración!$C$4,$D706)),$F706))</f>
        <v/>
      </c>
      <c r="I706" s="20">
        <f>IF(OR($E706="",$H706=""),"",$H706-$E706)</f>
        <v/>
      </c>
      <c r="J706" s="17">
        <f>IF(OR($I706="",N($H706)=0),"",$I706/$H706)</f>
        <v/>
      </c>
      <c r="K706" s="17">
        <f>IF(OR($I706="",N($E706)=0),"",$I706/$E706)</f>
        <v/>
      </c>
      <c r="L706" s="17">
        <f>IF($C706="","",IFERROR(INDEX(Rubros!$B$2:$B$31,MATCH($C706,Rubros!$A$2:$A$31,0)),""))</f>
        <v/>
      </c>
      <c r="M706" s="21">
        <f>IF($J706="","",IF($J706&lt;0,"Pierde plata",IF($L706="","Sin objetivo",IF($J706&gt;=$L706,"OK","Bajo objetivo"))))</f>
        <v/>
      </c>
      <c r="N706" s="20">
        <f>IF(OR($E706="",$L706="",N($L706)&gt;=1),"",ROUNDUP($E706/(1-$L706)*IF(Configuración!$C$3="Responsable inscripto",1+IF($D706="",Configuración!$C$4,$D706),1),0))</f>
        <v/>
      </c>
      <c r="O706" s="22">
        <f>IF(OR($I706="",$G706=""),"",$I706*$G706)</f>
        <v/>
      </c>
      <c r="P706" s="22">
        <f>IF(OR($H706="",$G706=""),"",$H706*$G706)</f>
        <v/>
      </c>
    </row>
    <row r="707">
      <c r="A707" s="15" t="n"/>
      <c r="B707" s="15" t="n"/>
      <c r="C707" s="15" t="n"/>
      <c r="D707" s="16" t="n"/>
      <c r="E707" s="19" t="n"/>
      <c r="F707" s="19" t="n"/>
      <c r="G707" s="15" t="n"/>
      <c r="H707" s="20">
        <f>IF($F707="","",IF(Configuración!$C$3="Responsable inscripto",$F707/(1+IF($D707="",Configuración!$C$4,$D707)),$F707))</f>
        <v/>
      </c>
      <c r="I707" s="20">
        <f>IF(OR($E707="",$H707=""),"",$H707-$E707)</f>
        <v/>
      </c>
      <c r="J707" s="17">
        <f>IF(OR($I707="",N($H707)=0),"",$I707/$H707)</f>
        <v/>
      </c>
      <c r="K707" s="17">
        <f>IF(OR($I707="",N($E707)=0),"",$I707/$E707)</f>
        <v/>
      </c>
      <c r="L707" s="17">
        <f>IF($C707="","",IFERROR(INDEX(Rubros!$B$2:$B$31,MATCH($C707,Rubros!$A$2:$A$31,0)),""))</f>
        <v/>
      </c>
      <c r="M707" s="21">
        <f>IF($J707="","",IF($J707&lt;0,"Pierde plata",IF($L707="","Sin objetivo",IF($J707&gt;=$L707,"OK","Bajo objetivo"))))</f>
        <v/>
      </c>
      <c r="N707" s="20">
        <f>IF(OR($E707="",$L707="",N($L707)&gt;=1),"",ROUNDUP($E707/(1-$L707)*IF(Configuración!$C$3="Responsable inscripto",1+IF($D707="",Configuración!$C$4,$D707),1),0))</f>
        <v/>
      </c>
      <c r="O707" s="22">
        <f>IF(OR($I707="",$G707=""),"",$I707*$G707)</f>
        <v/>
      </c>
      <c r="P707" s="22">
        <f>IF(OR($H707="",$G707=""),"",$H707*$G707)</f>
        <v/>
      </c>
    </row>
    <row r="708">
      <c r="A708" s="15" t="n"/>
      <c r="B708" s="15" t="n"/>
      <c r="C708" s="15" t="n"/>
      <c r="D708" s="16" t="n"/>
      <c r="E708" s="19" t="n"/>
      <c r="F708" s="19" t="n"/>
      <c r="G708" s="15" t="n"/>
      <c r="H708" s="20">
        <f>IF($F708="","",IF(Configuración!$C$3="Responsable inscripto",$F708/(1+IF($D708="",Configuración!$C$4,$D708)),$F708))</f>
        <v/>
      </c>
      <c r="I708" s="20">
        <f>IF(OR($E708="",$H708=""),"",$H708-$E708)</f>
        <v/>
      </c>
      <c r="J708" s="17">
        <f>IF(OR($I708="",N($H708)=0),"",$I708/$H708)</f>
        <v/>
      </c>
      <c r="K708" s="17">
        <f>IF(OR($I708="",N($E708)=0),"",$I708/$E708)</f>
        <v/>
      </c>
      <c r="L708" s="17">
        <f>IF($C708="","",IFERROR(INDEX(Rubros!$B$2:$B$31,MATCH($C708,Rubros!$A$2:$A$31,0)),""))</f>
        <v/>
      </c>
      <c r="M708" s="21">
        <f>IF($J708="","",IF($J708&lt;0,"Pierde plata",IF($L708="","Sin objetivo",IF($J708&gt;=$L708,"OK","Bajo objetivo"))))</f>
        <v/>
      </c>
      <c r="N708" s="20">
        <f>IF(OR($E708="",$L708="",N($L708)&gt;=1),"",ROUNDUP($E708/(1-$L708)*IF(Configuración!$C$3="Responsable inscripto",1+IF($D708="",Configuración!$C$4,$D708),1),0))</f>
        <v/>
      </c>
      <c r="O708" s="22">
        <f>IF(OR($I708="",$G708=""),"",$I708*$G708)</f>
        <v/>
      </c>
      <c r="P708" s="22">
        <f>IF(OR($H708="",$G708=""),"",$H708*$G708)</f>
        <v/>
      </c>
    </row>
    <row r="709">
      <c r="A709" s="15" t="n"/>
      <c r="B709" s="15" t="n"/>
      <c r="C709" s="15" t="n"/>
      <c r="D709" s="16" t="n"/>
      <c r="E709" s="19" t="n"/>
      <c r="F709" s="19" t="n"/>
      <c r="G709" s="15" t="n"/>
      <c r="H709" s="20">
        <f>IF($F709="","",IF(Configuración!$C$3="Responsable inscripto",$F709/(1+IF($D709="",Configuración!$C$4,$D709)),$F709))</f>
        <v/>
      </c>
      <c r="I709" s="20">
        <f>IF(OR($E709="",$H709=""),"",$H709-$E709)</f>
        <v/>
      </c>
      <c r="J709" s="17">
        <f>IF(OR($I709="",N($H709)=0),"",$I709/$H709)</f>
        <v/>
      </c>
      <c r="K709" s="17">
        <f>IF(OR($I709="",N($E709)=0),"",$I709/$E709)</f>
        <v/>
      </c>
      <c r="L709" s="17">
        <f>IF($C709="","",IFERROR(INDEX(Rubros!$B$2:$B$31,MATCH($C709,Rubros!$A$2:$A$31,0)),""))</f>
        <v/>
      </c>
      <c r="M709" s="21">
        <f>IF($J709="","",IF($J709&lt;0,"Pierde plata",IF($L709="","Sin objetivo",IF($J709&gt;=$L709,"OK","Bajo objetivo"))))</f>
        <v/>
      </c>
      <c r="N709" s="20">
        <f>IF(OR($E709="",$L709="",N($L709)&gt;=1),"",ROUNDUP($E709/(1-$L709)*IF(Configuración!$C$3="Responsable inscripto",1+IF($D709="",Configuración!$C$4,$D709),1),0))</f>
        <v/>
      </c>
      <c r="O709" s="22">
        <f>IF(OR($I709="",$G709=""),"",$I709*$G709)</f>
        <v/>
      </c>
      <c r="P709" s="22">
        <f>IF(OR($H709="",$G709=""),"",$H709*$G709)</f>
        <v/>
      </c>
    </row>
    <row r="710">
      <c r="A710" s="15" t="n"/>
      <c r="B710" s="15" t="n"/>
      <c r="C710" s="15" t="n"/>
      <c r="D710" s="16" t="n"/>
      <c r="E710" s="19" t="n"/>
      <c r="F710" s="19" t="n"/>
      <c r="G710" s="15" t="n"/>
      <c r="H710" s="20">
        <f>IF($F710="","",IF(Configuración!$C$3="Responsable inscripto",$F710/(1+IF($D710="",Configuración!$C$4,$D710)),$F710))</f>
        <v/>
      </c>
      <c r="I710" s="20">
        <f>IF(OR($E710="",$H710=""),"",$H710-$E710)</f>
        <v/>
      </c>
      <c r="J710" s="17">
        <f>IF(OR($I710="",N($H710)=0),"",$I710/$H710)</f>
        <v/>
      </c>
      <c r="K710" s="17">
        <f>IF(OR($I710="",N($E710)=0),"",$I710/$E710)</f>
        <v/>
      </c>
      <c r="L710" s="17">
        <f>IF($C710="","",IFERROR(INDEX(Rubros!$B$2:$B$31,MATCH($C710,Rubros!$A$2:$A$31,0)),""))</f>
        <v/>
      </c>
      <c r="M710" s="21">
        <f>IF($J710="","",IF($J710&lt;0,"Pierde plata",IF($L710="","Sin objetivo",IF($J710&gt;=$L710,"OK","Bajo objetivo"))))</f>
        <v/>
      </c>
      <c r="N710" s="20">
        <f>IF(OR($E710="",$L710="",N($L710)&gt;=1),"",ROUNDUP($E710/(1-$L710)*IF(Configuración!$C$3="Responsable inscripto",1+IF($D710="",Configuración!$C$4,$D710),1),0))</f>
        <v/>
      </c>
      <c r="O710" s="22">
        <f>IF(OR($I710="",$G710=""),"",$I710*$G710)</f>
        <v/>
      </c>
      <c r="P710" s="22">
        <f>IF(OR($H710="",$G710=""),"",$H710*$G710)</f>
        <v/>
      </c>
    </row>
    <row r="711">
      <c r="A711" s="15" t="n"/>
      <c r="B711" s="15" t="n"/>
      <c r="C711" s="15" t="n"/>
      <c r="D711" s="16" t="n"/>
      <c r="E711" s="19" t="n"/>
      <c r="F711" s="19" t="n"/>
      <c r="G711" s="15" t="n"/>
      <c r="H711" s="20">
        <f>IF($F711="","",IF(Configuración!$C$3="Responsable inscripto",$F711/(1+IF($D711="",Configuración!$C$4,$D711)),$F711))</f>
        <v/>
      </c>
      <c r="I711" s="20">
        <f>IF(OR($E711="",$H711=""),"",$H711-$E711)</f>
        <v/>
      </c>
      <c r="J711" s="17">
        <f>IF(OR($I711="",N($H711)=0),"",$I711/$H711)</f>
        <v/>
      </c>
      <c r="K711" s="17">
        <f>IF(OR($I711="",N($E711)=0),"",$I711/$E711)</f>
        <v/>
      </c>
      <c r="L711" s="17">
        <f>IF($C711="","",IFERROR(INDEX(Rubros!$B$2:$B$31,MATCH($C711,Rubros!$A$2:$A$31,0)),""))</f>
        <v/>
      </c>
      <c r="M711" s="21">
        <f>IF($J711="","",IF($J711&lt;0,"Pierde plata",IF($L711="","Sin objetivo",IF($J711&gt;=$L711,"OK","Bajo objetivo"))))</f>
        <v/>
      </c>
      <c r="N711" s="20">
        <f>IF(OR($E711="",$L711="",N($L711)&gt;=1),"",ROUNDUP($E711/(1-$L711)*IF(Configuración!$C$3="Responsable inscripto",1+IF($D711="",Configuración!$C$4,$D711),1),0))</f>
        <v/>
      </c>
      <c r="O711" s="22">
        <f>IF(OR($I711="",$G711=""),"",$I711*$G711)</f>
        <v/>
      </c>
      <c r="P711" s="22">
        <f>IF(OR($H711="",$G711=""),"",$H711*$G711)</f>
        <v/>
      </c>
    </row>
    <row r="712">
      <c r="A712" s="15" t="n"/>
      <c r="B712" s="15" t="n"/>
      <c r="C712" s="15" t="n"/>
      <c r="D712" s="16" t="n"/>
      <c r="E712" s="19" t="n"/>
      <c r="F712" s="19" t="n"/>
      <c r="G712" s="15" t="n"/>
      <c r="H712" s="20">
        <f>IF($F712="","",IF(Configuración!$C$3="Responsable inscripto",$F712/(1+IF($D712="",Configuración!$C$4,$D712)),$F712))</f>
        <v/>
      </c>
      <c r="I712" s="20">
        <f>IF(OR($E712="",$H712=""),"",$H712-$E712)</f>
        <v/>
      </c>
      <c r="J712" s="17">
        <f>IF(OR($I712="",N($H712)=0),"",$I712/$H712)</f>
        <v/>
      </c>
      <c r="K712" s="17">
        <f>IF(OR($I712="",N($E712)=0),"",$I712/$E712)</f>
        <v/>
      </c>
      <c r="L712" s="17">
        <f>IF($C712="","",IFERROR(INDEX(Rubros!$B$2:$B$31,MATCH($C712,Rubros!$A$2:$A$31,0)),""))</f>
        <v/>
      </c>
      <c r="M712" s="21">
        <f>IF($J712="","",IF($J712&lt;0,"Pierde plata",IF($L712="","Sin objetivo",IF($J712&gt;=$L712,"OK","Bajo objetivo"))))</f>
        <v/>
      </c>
      <c r="N712" s="20">
        <f>IF(OR($E712="",$L712="",N($L712)&gt;=1),"",ROUNDUP($E712/(1-$L712)*IF(Configuración!$C$3="Responsable inscripto",1+IF($D712="",Configuración!$C$4,$D712),1),0))</f>
        <v/>
      </c>
      <c r="O712" s="22">
        <f>IF(OR($I712="",$G712=""),"",$I712*$G712)</f>
        <v/>
      </c>
      <c r="P712" s="22">
        <f>IF(OR($H712="",$G712=""),"",$H712*$G712)</f>
        <v/>
      </c>
    </row>
    <row r="713">
      <c r="A713" s="15" t="n"/>
      <c r="B713" s="15" t="n"/>
      <c r="C713" s="15" t="n"/>
      <c r="D713" s="16" t="n"/>
      <c r="E713" s="19" t="n"/>
      <c r="F713" s="19" t="n"/>
      <c r="G713" s="15" t="n"/>
      <c r="H713" s="20">
        <f>IF($F713="","",IF(Configuración!$C$3="Responsable inscripto",$F713/(1+IF($D713="",Configuración!$C$4,$D713)),$F713))</f>
        <v/>
      </c>
      <c r="I713" s="20">
        <f>IF(OR($E713="",$H713=""),"",$H713-$E713)</f>
        <v/>
      </c>
      <c r="J713" s="17">
        <f>IF(OR($I713="",N($H713)=0),"",$I713/$H713)</f>
        <v/>
      </c>
      <c r="K713" s="17">
        <f>IF(OR($I713="",N($E713)=0),"",$I713/$E713)</f>
        <v/>
      </c>
      <c r="L713" s="17">
        <f>IF($C713="","",IFERROR(INDEX(Rubros!$B$2:$B$31,MATCH($C713,Rubros!$A$2:$A$31,0)),""))</f>
        <v/>
      </c>
      <c r="M713" s="21">
        <f>IF($J713="","",IF($J713&lt;0,"Pierde plata",IF($L713="","Sin objetivo",IF($J713&gt;=$L713,"OK","Bajo objetivo"))))</f>
        <v/>
      </c>
      <c r="N713" s="20">
        <f>IF(OR($E713="",$L713="",N($L713)&gt;=1),"",ROUNDUP($E713/(1-$L713)*IF(Configuración!$C$3="Responsable inscripto",1+IF($D713="",Configuración!$C$4,$D713),1),0))</f>
        <v/>
      </c>
      <c r="O713" s="22">
        <f>IF(OR($I713="",$G713=""),"",$I713*$G713)</f>
        <v/>
      </c>
      <c r="P713" s="22">
        <f>IF(OR($H713="",$G713=""),"",$H713*$G713)</f>
        <v/>
      </c>
    </row>
    <row r="714">
      <c r="A714" s="15" t="n"/>
      <c r="B714" s="15" t="n"/>
      <c r="C714" s="15" t="n"/>
      <c r="D714" s="16" t="n"/>
      <c r="E714" s="19" t="n"/>
      <c r="F714" s="19" t="n"/>
      <c r="G714" s="15" t="n"/>
      <c r="H714" s="20">
        <f>IF($F714="","",IF(Configuración!$C$3="Responsable inscripto",$F714/(1+IF($D714="",Configuración!$C$4,$D714)),$F714))</f>
        <v/>
      </c>
      <c r="I714" s="20">
        <f>IF(OR($E714="",$H714=""),"",$H714-$E714)</f>
        <v/>
      </c>
      <c r="J714" s="17">
        <f>IF(OR($I714="",N($H714)=0),"",$I714/$H714)</f>
        <v/>
      </c>
      <c r="K714" s="17">
        <f>IF(OR($I714="",N($E714)=0),"",$I714/$E714)</f>
        <v/>
      </c>
      <c r="L714" s="17">
        <f>IF($C714="","",IFERROR(INDEX(Rubros!$B$2:$B$31,MATCH($C714,Rubros!$A$2:$A$31,0)),""))</f>
        <v/>
      </c>
      <c r="M714" s="21">
        <f>IF($J714="","",IF($J714&lt;0,"Pierde plata",IF($L714="","Sin objetivo",IF($J714&gt;=$L714,"OK","Bajo objetivo"))))</f>
        <v/>
      </c>
      <c r="N714" s="20">
        <f>IF(OR($E714="",$L714="",N($L714)&gt;=1),"",ROUNDUP($E714/(1-$L714)*IF(Configuración!$C$3="Responsable inscripto",1+IF($D714="",Configuración!$C$4,$D714),1),0))</f>
        <v/>
      </c>
      <c r="O714" s="22">
        <f>IF(OR($I714="",$G714=""),"",$I714*$G714)</f>
        <v/>
      </c>
      <c r="P714" s="22">
        <f>IF(OR($H714="",$G714=""),"",$H714*$G714)</f>
        <v/>
      </c>
    </row>
    <row r="715">
      <c r="A715" s="15" t="n"/>
      <c r="B715" s="15" t="n"/>
      <c r="C715" s="15" t="n"/>
      <c r="D715" s="16" t="n"/>
      <c r="E715" s="19" t="n"/>
      <c r="F715" s="19" t="n"/>
      <c r="G715" s="15" t="n"/>
      <c r="H715" s="20">
        <f>IF($F715="","",IF(Configuración!$C$3="Responsable inscripto",$F715/(1+IF($D715="",Configuración!$C$4,$D715)),$F715))</f>
        <v/>
      </c>
      <c r="I715" s="20">
        <f>IF(OR($E715="",$H715=""),"",$H715-$E715)</f>
        <v/>
      </c>
      <c r="J715" s="17">
        <f>IF(OR($I715="",N($H715)=0),"",$I715/$H715)</f>
        <v/>
      </c>
      <c r="K715" s="17">
        <f>IF(OR($I715="",N($E715)=0),"",$I715/$E715)</f>
        <v/>
      </c>
      <c r="L715" s="17">
        <f>IF($C715="","",IFERROR(INDEX(Rubros!$B$2:$B$31,MATCH($C715,Rubros!$A$2:$A$31,0)),""))</f>
        <v/>
      </c>
      <c r="M715" s="21">
        <f>IF($J715="","",IF($J715&lt;0,"Pierde plata",IF($L715="","Sin objetivo",IF($J715&gt;=$L715,"OK","Bajo objetivo"))))</f>
        <v/>
      </c>
      <c r="N715" s="20">
        <f>IF(OR($E715="",$L715="",N($L715)&gt;=1),"",ROUNDUP($E715/(1-$L715)*IF(Configuración!$C$3="Responsable inscripto",1+IF($D715="",Configuración!$C$4,$D715),1),0))</f>
        <v/>
      </c>
      <c r="O715" s="22">
        <f>IF(OR($I715="",$G715=""),"",$I715*$G715)</f>
        <v/>
      </c>
      <c r="P715" s="22">
        <f>IF(OR($H715="",$G715=""),"",$H715*$G715)</f>
        <v/>
      </c>
    </row>
    <row r="716">
      <c r="A716" s="15" t="n"/>
      <c r="B716" s="15" t="n"/>
      <c r="C716" s="15" t="n"/>
      <c r="D716" s="16" t="n"/>
      <c r="E716" s="19" t="n"/>
      <c r="F716" s="19" t="n"/>
      <c r="G716" s="15" t="n"/>
      <c r="H716" s="20">
        <f>IF($F716="","",IF(Configuración!$C$3="Responsable inscripto",$F716/(1+IF($D716="",Configuración!$C$4,$D716)),$F716))</f>
        <v/>
      </c>
      <c r="I716" s="20">
        <f>IF(OR($E716="",$H716=""),"",$H716-$E716)</f>
        <v/>
      </c>
      <c r="J716" s="17">
        <f>IF(OR($I716="",N($H716)=0),"",$I716/$H716)</f>
        <v/>
      </c>
      <c r="K716" s="17">
        <f>IF(OR($I716="",N($E716)=0),"",$I716/$E716)</f>
        <v/>
      </c>
      <c r="L716" s="17">
        <f>IF($C716="","",IFERROR(INDEX(Rubros!$B$2:$B$31,MATCH($C716,Rubros!$A$2:$A$31,0)),""))</f>
        <v/>
      </c>
      <c r="M716" s="21">
        <f>IF($J716="","",IF($J716&lt;0,"Pierde plata",IF($L716="","Sin objetivo",IF($J716&gt;=$L716,"OK","Bajo objetivo"))))</f>
        <v/>
      </c>
      <c r="N716" s="20">
        <f>IF(OR($E716="",$L716="",N($L716)&gt;=1),"",ROUNDUP($E716/(1-$L716)*IF(Configuración!$C$3="Responsable inscripto",1+IF($D716="",Configuración!$C$4,$D716),1),0))</f>
        <v/>
      </c>
      <c r="O716" s="22">
        <f>IF(OR($I716="",$G716=""),"",$I716*$G716)</f>
        <v/>
      </c>
      <c r="P716" s="22">
        <f>IF(OR($H716="",$G716=""),"",$H716*$G716)</f>
        <v/>
      </c>
    </row>
    <row r="717">
      <c r="A717" s="15" t="n"/>
      <c r="B717" s="15" t="n"/>
      <c r="C717" s="15" t="n"/>
      <c r="D717" s="16" t="n"/>
      <c r="E717" s="19" t="n"/>
      <c r="F717" s="19" t="n"/>
      <c r="G717" s="15" t="n"/>
      <c r="H717" s="20">
        <f>IF($F717="","",IF(Configuración!$C$3="Responsable inscripto",$F717/(1+IF($D717="",Configuración!$C$4,$D717)),$F717))</f>
        <v/>
      </c>
      <c r="I717" s="20">
        <f>IF(OR($E717="",$H717=""),"",$H717-$E717)</f>
        <v/>
      </c>
      <c r="J717" s="17">
        <f>IF(OR($I717="",N($H717)=0),"",$I717/$H717)</f>
        <v/>
      </c>
      <c r="K717" s="17">
        <f>IF(OR($I717="",N($E717)=0),"",$I717/$E717)</f>
        <v/>
      </c>
      <c r="L717" s="17">
        <f>IF($C717="","",IFERROR(INDEX(Rubros!$B$2:$B$31,MATCH($C717,Rubros!$A$2:$A$31,0)),""))</f>
        <v/>
      </c>
      <c r="M717" s="21">
        <f>IF($J717="","",IF($J717&lt;0,"Pierde plata",IF($L717="","Sin objetivo",IF($J717&gt;=$L717,"OK","Bajo objetivo"))))</f>
        <v/>
      </c>
      <c r="N717" s="20">
        <f>IF(OR($E717="",$L717="",N($L717)&gt;=1),"",ROUNDUP($E717/(1-$L717)*IF(Configuración!$C$3="Responsable inscripto",1+IF($D717="",Configuración!$C$4,$D717),1),0))</f>
        <v/>
      </c>
      <c r="O717" s="22">
        <f>IF(OR($I717="",$G717=""),"",$I717*$G717)</f>
        <v/>
      </c>
      <c r="P717" s="22">
        <f>IF(OR($H717="",$G717=""),"",$H717*$G717)</f>
        <v/>
      </c>
    </row>
    <row r="718">
      <c r="A718" s="15" t="n"/>
      <c r="B718" s="15" t="n"/>
      <c r="C718" s="15" t="n"/>
      <c r="D718" s="16" t="n"/>
      <c r="E718" s="19" t="n"/>
      <c r="F718" s="19" t="n"/>
      <c r="G718" s="15" t="n"/>
      <c r="H718" s="20">
        <f>IF($F718="","",IF(Configuración!$C$3="Responsable inscripto",$F718/(1+IF($D718="",Configuración!$C$4,$D718)),$F718))</f>
        <v/>
      </c>
      <c r="I718" s="20">
        <f>IF(OR($E718="",$H718=""),"",$H718-$E718)</f>
        <v/>
      </c>
      <c r="J718" s="17">
        <f>IF(OR($I718="",N($H718)=0),"",$I718/$H718)</f>
        <v/>
      </c>
      <c r="K718" s="17">
        <f>IF(OR($I718="",N($E718)=0),"",$I718/$E718)</f>
        <v/>
      </c>
      <c r="L718" s="17">
        <f>IF($C718="","",IFERROR(INDEX(Rubros!$B$2:$B$31,MATCH($C718,Rubros!$A$2:$A$31,0)),""))</f>
        <v/>
      </c>
      <c r="M718" s="21">
        <f>IF($J718="","",IF($J718&lt;0,"Pierde plata",IF($L718="","Sin objetivo",IF($J718&gt;=$L718,"OK","Bajo objetivo"))))</f>
        <v/>
      </c>
      <c r="N718" s="20">
        <f>IF(OR($E718="",$L718="",N($L718)&gt;=1),"",ROUNDUP($E718/(1-$L718)*IF(Configuración!$C$3="Responsable inscripto",1+IF($D718="",Configuración!$C$4,$D718),1),0))</f>
        <v/>
      </c>
      <c r="O718" s="22">
        <f>IF(OR($I718="",$G718=""),"",$I718*$G718)</f>
        <v/>
      </c>
      <c r="P718" s="22">
        <f>IF(OR($H718="",$G718=""),"",$H718*$G718)</f>
        <v/>
      </c>
    </row>
    <row r="719">
      <c r="A719" s="15" t="n"/>
      <c r="B719" s="15" t="n"/>
      <c r="C719" s="15" t="n"/>
      <c r="D719" s="16" t="n"/>
      <c r="E719" s="19" t="n"/>
      <c r="F719" s="19" t="n"/>
      <c r="G719" s="15" t="n"/>
      <c r="H719" s="20">
        <f>IF($F719="","",IF(Configuración!$C$3="Responsable inscripto",$F719/(1+IF($D719="",Configuración!$C$4,$D719)),$F719))</f>
        <v/>
      </c>
      <c r="I719" s="20">
        <f>IF(OR($E719="",$H719=""),"",$H719-$E719)</f>
        <v/>
      </c>
      <c r="J719" s="17">
        <f>IF(OR($I719="",N($H719)=0),"",$I719/$H719)</f>
        <v/>
      </c>
      <c r="K719" s="17">
        <f>IF(OR($I719="",N($E719)=0),"",$I719/$E719)</f>
        <v/>
      </c>
      <c r="L719" s="17">
        <f>IF($C719="","",IFERROR(INDEX(Rubros!$B$2:$B$31,MATCH($C719,Rubros!$A$2:$A$31,0)),""))</f>
        <v/>
      </c>
      <c r="M719" s="21">
        <f>IF($J719="","",IF($J719&lt;0,"Pierde plata",IF($L719="","Sin objetivo",IF($J719&gt;=$L719,"OK","Bajo objetivo"))))</f>
        <v/>
      </c>
      <c r="N719" s="20">
        <f>IF(OR($E719="",$L719="",N($L719)&gt;=1),"",ROUNDUP($E719/(1-$L719)*IF(Configuración!$C$3="Responsable inscripto",1+IF($D719="",Configuración!$C$4,$D719),1),0))</f>
        <v/>
      </c>
      <c r="O719" s="22">
        <f>IF(OR($I719="",$G719=""),"",$I719*$G719)</f>
        <v/>
      </c>
      <c r="P719" s="22">
        <f>IF(OR($H719="",$G719=""),"",$H719*$G719)</f>
        <v/>
      </c>
    </row>
    <row r="720">
      <c r="A720" s="15" t="n"/>
      <c r="B720" s="15" t="n"/>
      <c r="C720" s="15" t="n"/>
      <c r="D720" s="16" t="n"/>
      <c r="E720" s="19" t="n"/>
      <c r="F720" s="19" t="n"/>
      <c r="G720" s="15" t="n"/>
      <c r="H720" s="20">
        <f>IF($F720="","",IF(Configuración!$C$3="Responsable inscripto",$F720/(1+IF($D720="",Configuración!$C$4,$D720)),$F720))</f>
        <v/>
      </c>
      <c r="I720" s="20">
        <f>IF(OR($E720="",$H720=""),"",$H720-$E720)</f>
        <v/>
      </c>
      <c r="J720" s="17">
        <f>IF(OR($I720="",N($H720)=0),"",$I720/$H720)</f>
        <v/>
      </c>
      <c r="K720" s="17">
        <f>IF(OR($I720="",N($E720)=0),"",$I720/$E720)</f>
        <v/>
      </c>
      <c r="L720" s="17">
        <f>IF($C720="","",IFERROR(INDEX(Rubros!$B$2:$B$31,MATCH($C720,Rubros!$A$2:$A$31,0)),""))</f>
        <v/>
      </c>
      <c r="M720" s="21">
        <f>IF($J720="","",IF($J720&lt;0,"Pierde plata",IF($L720="","Sin objetivo",IF($J720&gt;=$L720,"OK","Bajo objetivo"))))</f>
        <v/>
      </c>
      <c r="N720" s="20">
        <f>IF(OR($E720="",$L720="",N($L720)&gt;=1),"",ROUNDUP($E720/(1-$L720)*IF(Configuración!$C$3="Responsable inscripto",1+IF($D720="",Configuración!$C$4,$D720),1),0))</f>
        <v/>
      </c>
      <c r="O720" s="22">
        <f>IF(OR($I720="",$G720=""),"",$I720*$G720)</f>
        <v/>
      </c>
      <c r="P720" s="22">
        <f>IF(OR($H720="",$G720=""),"",$H720*$G720)</f>
        <v/>
      </c>
    </row>
    <row r="721">
      <c r="A721" s="15" t="n"/>
      <c r="B721" s="15" t="n"/>
      <c r="C721" s="15" t="n"/>
      <c r="D721" s="16" t="n"/>
      <c r="E721" s="19" t="n"/>
      <c r="F721" s="19" t="n"/>
      <c r="G721" s="15" t="n"/>
      <c r="H721" s="20">
        <f>IF($F721="","",IF(Configuración!$C$3="Responsable inscripto",$F721/(1+IF($D721="",Configuración!$C$4,$D721)),$F721))</f>
        <v/>
      </c>
      <c r="I721" s="20">
        <f>IF(OR($E721="",$H721=""),"",$H721-$E721)</f>
        <v/>
      </c>
      <c r="J721" s="17">
        <f>IF(OR($I721="",N($H721)=0),"",$I721/$H721)</f>
        <v/>
      </c>
      <c r="K721" s="17">
        <f>IF(OR($I721="",N($E721)=0),"",$I721/$E721)</f>
        <v/>
      </c>
      <c r="L721" s="17">
        <f>IF($C721="","",IFERROR(INDEX(Rubros!$B$2:$B$31,MATCH($C721,Rubros!$A$2:$A$31,0)),""))</f>
        <v/>
      </c>
      <c r="M721" s="21">
        <f>IF($J721="","",IF($J721&lt;0,"Pierde plata",IF($L721="","Sin objetivo",IF($J721&gt;=$L721,"OK","Bajo objetivo"))))</f>
        <v/>
      </c>
      <c r="N721" s="20">
        <f>IF(OR($E721="",$L721="",N($L721)&gt;=1),"",ROUNDUP($E721/(1-$L721)*IF(Configuración!$C$3="Responsable inscripto",1+IF($D721="",Configuración!$C$4,$D721),1),0))</f>
        <v/>
      </c>
      <c r="O721" s="22">
        <f>IF(OR($I721="",$G721=""),"",$I721*$G721)</f>
        <v/>
      </c>
      <c r="P721" s="22">
        <f>IF(OR($H721="",$G721=""),"",$H721*$G721)</f>
        <v/>
      </c>
    </row>
    <row r="722">
      <c r="A722" s="15" t="n"/>
      <c r="B722" s="15" t="n"/>
      <c r="C722" s="15" t="n"/>
      <c r="D722" s="16" t="n"/>
      <c r="E722" s="19" t="n"/>
      <c r="F722" s="19" t="n"/>
      <c r="G722" s="15" t="n"/>
      <c r="H722" s="20">
        <f>IF($F722="","",IF(Configuración!$C$3="Responsable inscripto",$F722/(1+IF($D722="",Configuración!$C$4,$D722)),$F722))</f>
        <v/>
      </c>
      <c r="I722" s="20">
        <f>IF(OR($E722="",$H722=""),"",$H722-$E722)</f>
        <v/>
      </c>
      <c r="J722" s="17">
        <f>IF(OR($I722="",N($H722)=0),"",$I722/$H722)</f>
        <v/>
      </c>
      <c r="K722" s="17">
        <f>IF(OR($I722="",N($E722)=0),"",$I722/$E722)</f>
        <v/>
      </c>
      <c r="L722" s="17">
        <f>IF($C722="","",IFERROR(INDEX(Rubros!$B$2:$B$31,MATCH($C722,Rubros!$A$2:$A$31,0)),""))</f>
        <v/>
      </c>
      <c r="M722" s="21">
        <f>IF($J722="","",IF($J722&lt;0,"Pierde plata",IF($L722="","Sin objetivo",IF($J722&gt;=$L722,"OK","Bajo objetivo"))))</f>
        <v/>
      </c>
      <c r="N722" s="20">
        <f>IF(OR($E722="",$L722="",N($L722)&gt;=1),"",ROUNDUP($E722/(1-$L722)*IF(Configuración!$C$3="Responsable inscripto",1+IF($D722="",Configuración!$C$4,$D722),1),0))</f>
        <v/>
      </c>
      <c r="O722" s="22">
        <f>IF(OR($I722="",$G722=""),"",$I722*$G722)</f>
        <v/>
      </c>
      <c r="P722" s="22">
        <f>IF(OR($H722="",$G722=""),"",$H722*$G722)</f>
        <v/>
      </c>
    </row>
    <row r="723">
      <c r="A723" s="15" t="n"/>
      <c r="B723" s="15" t="n"/>
      <c r="C723" s="15" t="n"/>
      <c r="D723" s="16" t="n"/>
      <c r="E723" s="19" t="n"/>
      <c r="F723" s="19" t="n"/>
      <c r="G723" s="15" t="n"/>
      <c r="H723" s="20">
        <f>IF($F723="","",IF(Configuración!$C$3="Responsable inscripto",$F723/(1+IF($D723="",Configuración!$C$4,$D723)),$F723))</f>
        <v/>
      </c>
      <c r="I723" s="20">
        <f>IF(OR($E723="",$H723=""),"",$H723-$E723)</f>
        <v/>
      </c>
      <c r="J723" s="17">
        <f>IF(OR($I723="",N($H723)=0),"",$I723/$H723)</f>
        <v/>
      </c>
      <c r="K723" s="17">
        <f>IF(OR($I723="",N($E723)=0),"",$I723/$E723)</f>
        <v/>
      </c>
      <c r="L723" s="17">
        <f>IF($C723="","",IFERROR(INDEX(Rubros!$B$2:$B$31,MATCH($C723,Rubros!$A$2:$A$31,0)),""))</f>
        <v/>
      </c>
      <c r="M723" s="21">
        <f>IF($J723="","",IF($J723&lt;0,"Pierde plata",IF($L723="","Sin objetivo",IF($J723&gt;=$L723,"OK","Bajo objetivo"))))</f>
        <v/>
      </c>
      <c r="N723" s="20">
        <f>IF(OR($E723="",$L723="",N($L723)&gt;=1),"",ROUNDUP($E723/(1-$L723)*IF(Configuración!$C$3="Responsable inscripto",1+IF($D723="",Configuración!$C$4,$D723),1),0))</f>
        <v/>
      </c>
      <c r="O723" s="22">
        <f>IF(OR($I723="",$G723=""),"",$I723*$G723)</f>
        <v/>
      </c>
      <c r="P723" s="22">
        <f>IF(OR($H723="",$G723=""),"",$H723*$G723)</f>
        <v/>
      </c>
    </row>
    <row r="724">
      <c r="A724" s="15" t="n"/>
      <c r="B724" s="15" t="n"/>
      <c r="C724" s="15" t="n"/>
      <c r="D724" s="16" t="n"/>
      <c r="E724" s="19" t="n"/>
      <c r="F724" s="19" t="n"/>
      <c r="G724" s="15" t="n"/>
      <c r="H724" s="20">
        <f>IF($F724="","",IF(Configuración!$C$3="Responsable inscripto",$F724/(1+IF($D724="",Configuración!$C$4,$D724)),$F724))</f>
        <v/>
      </c>
      <c r="I724" s="20">
        <f>IF(OR($E724="",$H724=""),"",$H724-$E724)</f>
        <v/>
      </c>
      <c r="J724" s="17">
        <f>IF(OR($I724="",N($H724)=0),"",$I724/$H724)</f>
        <v/>
      </c>
      <c r="K724" s="17">
        <f>IF(OR($I724="",N($E724)=0),"",$I724/$E724)</f>
        <v/>
      </c>
      <c r="L724" s="17">
        <f>IF($C724="","",IFERROR(INDEX(Rubros!$B$2:$B$31,MATCH($C724,Rubros!$A$2:$A$31,0)),""))</f>
        <v/>
      </c>
      <c r="M724" s="21">
        <f>IF($J724="","",IF($J724&lt;0,"Pierde plata",IF($L724="","Sin objetivo",IF($J724&gt;=$L724,"OK","Bajo objetivo"))))</f>
        <v/>
      </c>
      <c r="N724" s="20">
        <f>IF(OR($E724="",$L724="",N($L724)&gt;=1),"",ROUNDUP($E724/(1-$L724)*IF(Configuración!$C$3="Responsable inscripto",1+IF($D724="",Configuración!$C$4,$D724),1),0))</f>
        <v/>
      </c>
      <c r="O724" s="22">
        <f>IF(OR($I724="",$G724=""),"",$I724*$G724)</f>
        <v/>
      </c>
      <c r="P724" s="22">
        <f>IF(OR($H724="",$G724=""),"",$H724*$G724)</f>
        <v/>
      </c>
    </row>
    <row r="725">
      <c r="A725" s="15" t="n"/>
      <c r="B725" s="15" t="n"/>
      <c r="C725" s="15" t="n"/>
      <c r="D725" s="16" t="n"/>
      <c r="E725" s="19" t="n"/>
      <c r="F725" s="19" t="n"/>
      <c r="G725" s="15" t="n"/>
      <c r="H725" s="20">
        <f>IF($F725="","",IF(Configuración!$C$3="Responsable inscripto",$F725/(1+IF($D725="",Configuración!$C$4,$D725)),$F725))</f>
        <v/>
      </c>
      <c r="I725" s="20">
        <f>IF(OR($E725="",$H725=""),"",$H725-$E725)</f>
        <v/>
      </c>
      <c r="J725" s="17">
        <f>IF(OR($I725="",N($H725)=0),"",$I725/$H725)</f>
        <v/>
      </c>
      <c r="K725" s="17">
        <f>IF(OR($I725="",N($E725)=0),"",$I725/$E725)</f>
        <v/>
      </c>
      <c r="L725" s="17">
        <f>IF($C725="","",IFERROR(INDEX(Rubros!$B$2:$B$31,MATCH($C725,Rubros!$A$2:$A$31,0)),""))</f>
        <v/>
      </c>
      <c r="M725" s="21">
        <f>IF($J725="","",IF($J725&lt;0,"Pierde plata",IF($L725="","Sin objetivo",IF($J725&gt;=$L725,"OK","Bajo objetivo"))))</f>
        <v/>
      </c>
      <c r="N725" s="20">
        <f>IF(OR($E725="",$L725="",N($L725)&gt;=1),"",ROUNDUP($E725/(1-$L725)*IF(Configuración!$C$3="Responsable inscripto",1+IF($D725="",Configuración!$C$4,$D725),1),0))</f>
        <v/>
      </c>
      <c r="O725" s="22">
        <f>IF(OR($I725="",$G725=""),"",$I725*$G725)</f>
        <v/>
      </c>
      <c r="P725" s="22">
        <f>IF(OR($H725="",$G725=""),"",$H725*$G725)</f>
        <v/>
      </c>
    </row>
    <row r="726">
      <c r="A726" s="15" t="n"/>
      <c r="B726" s="15" t="n"/>
      <c r="C726" s="15" t="n"/>
      <c r="D726" s="16" t="n"/>
      <c r="E726" s="19" t="n"/>
      <c r="F726" s="19" t="n"/>
      <c r="G726" s="15" t="n"/>
      <c r="H726" s="20">
        <f>IF($F726="","",IF(Configuración!$C$3="Responsable inscripto",$F726/(1+IF($D726="",Configuración!$C$4,$D726)),$F726))</f>
        <v/>
      </c>
      <c r="I726" s="20">
        <f>IF(OR($E726="",$H726=""),"",$H726-$E726)</f>
        <v/>
      </c>
      <c r="J726" s="17">
        <f>IF(OR($I726="",N($H726)=0),"",$I726/$H726)</f>
        <v/>
      </c>
      <c r="K726" s="17">
        <f>IF(OR($I726="",N($E726)=0),"",$I726/$E726)</f>
        <v/>
      </c>
      <c r="L726" s="17">
        <f>IF($C726="","",IFERROR(INDEX(Rubros!$B$2:$B$31,MATCH($C726,Rubros!$A$2:$A$31,0)),""))</f>
        <v/>
      </c>
      <c r="M726" s="21">
        <f>IF($J726="","",IF($J726&lt;0,"Pierde plata",IF($L726="","Sin objetivo",IF($J726&gt;=$L726,"OK","Bajo objetivo"))))</f>
        <v/>
      </c>
      <c r="N726" s="20">
        <f>IF(OR($E726="",$L726="",N($L726)&gt;=1),"",ROUNDUP($E726/(1-$L726)*IF(Configuración!$C$3="Responsable inscripto",1+IF($D726="",Configuración!$C$4,$D726),1),0))</f>
        <v/>
      </c>
      <c r="O726" s="22">
        <f>IF(OR($I726="",$G726=""),"",$I726*$G726)</f>
        <v/>
      </c>
      <c r="P726" s="22">
        <f>IF(OR($H726="",$G726=""),"",$H726*$G726)</f>
        <v/>
      </c>
    </row>
    <row r="727">
      <c r="A727" s="15" t="n"/>
      <c r="B727" s="15" t="n"/>
      <c r="C727" s="15" t="n"/>
      <c r="D727" s="16" t="n"/>
      <c r="E727" s="19" t="n"/>
      <c r="F727" s="19" t="n"/>
      <c r="G727" s="15" t="n"/>
      <c r="H727" s="20">
        <f>IF($F727="","",IF(Configuración!$C$3="Responsable inscripto",$F727/(1+IF($D727="",Configuración!$C$4,$D727)),$F727))</f>
        <v/>
      </c>
      <c r="I727" s="20">
        <f>IF(OR($E727="",$H727=""),"",$H727-$E727)</f>
        <v/>
      </c>
      <c r="J727" s="17">
        <f>IF(OR($I727="",N($H727)=0),"",$I727/$H727)</f>
        <v/>
      </c>
      <c r="K727" s="17">
        <f>IF(OR($I727="",N($E727)=0),"",$I727/$E727)</f>
        <v/>
      </c>
      <c r="L727" s="17">
        <f>IF($C727="","",IFERROR(INDEX(Rubros!$B$2:$B$31,MATCH($C727,Rubros!$A$2:$A$31,0)),""))</f>
        <v/>
      </c>
      <c r="M727" s="21">
        <f>IF($J727="","",IF($J727&lt;0,"Pierde plata",IF($L727="","Sin objetivo",IF($J727&gt;=$L727,"OK","Bajo objetivo"))))</f>
        <v/>
      </c>
      <c r="N727" s="20">
        <f>IF(OR($E727="",$L727="",N($L727)&gt;=1),"",ROUNDUP($E727/(1-$L727)*IF(Configuración!$C$3="Responsable inscripto",1+IF($D727="",Configuración!$C$4,$D727),1),0))</f>
        <v/>
      </c>
      <c r="O727" s="22">
        <f>IF(OR($I727="",$G727=""),"",$I727*$G727)</f>
        <v/>
      </c>
      <c r="P727" s="22">
        <f>IF(OR($H727="",$G727=""),"",$H727*$G727)</f>
        <v/>
      </c>
    </row>
    <row r="728">
      <c r="A728" s="15" t="n"/>
      <c r="B728" s="15" t="n"/>
      <c r="C728" s="15" t="n"/>
      <c r="D728" s="16" t="n"/>
      <c r="E728" s="19" t="n"/>
      <c r="F728" s="19" t="n"/>
      <c r="G728" s="15" t="n"/>
      <c r="H728" s="20">
        <f>IF($F728="","",IF(Configuración!$C$3="Responsable inscripto",$F728/(1+IF($D728="",Configuración!$C$4,$D728)),$F728))</f>
        <v/>
      </c>
      <c r="I728" s="20">
        <f>IF(OR($E728="",$H728=""),"",$H728-$E728)</f>
        <v/>
      </c>
      <c r="J728" s="17">
        <f>IF(OR($I728="",N($H728)=0),"",$I728/$H728)</f>
        <v/>
      </c>
      <c r="K728" s="17">
        <f>IF(OR($I728="",N($E728)=0),"",$I728/$E728)</f>
        <v/>
      </c>
      <c r="L728" s="17">
        <f>IF($C728="","",IFERROR(INDEX(Rubros!$B$2:$B$31,MATCH($C728,Rubros!$A$2:$A$31,0)),""))</f>
        <v/>
      </c>
      <c r="M728" s="21">
        <f>IF($J728="","",IF($J728&lt;0,"Pierde plata",IF($L728="","Sin objetivo",IF($J728&gt;=$L728,"OK","Bajo objetivo"))))</f>
        <v/>
      </c>
      <c r="N728" s="20">
        <f>IF(OR($E728="",$L728="",N($L728)&gt;=1),"",ROUNDUP($E728/(1-$L728)*IF(Configuración!$C$3="Responsable inscripto",1+IF($D728="",Configuración!$C$4,$D728),1),0))</f>
        <v/>
      </c>
      <c r="O728" s="22">
        <f>IF(OR($I728="",$G728=""),"",$I728*$G728)</f>
        <v/>
      </c>
      <c r="P728" s="22">
        <f>IF(OR($H728="",$G728=""),"",$H728*$G728)</f>
        <v/>
      </c>
    </row>
    <row r="729">
      <c r="A729" s="15" t="n"/>
      <c r="B729" s="15" t="n"/>
      <c r="C729" s="15" t="n"/>
      <c r="D729" s="16" t="n"/>
      <c r="E729" s="19" t="n"/>
      <c r="F729" s="19" t="n"/>
      <c r="G729" s="15" t="n"/>
      <c r="H729" s="20">
        <f>IF($F729="","",IF(Configuración!$C$3="Responsable inscripto",$F729/(1+IF($D729="",Configuración!$C$4,$D729)),$F729))</f>
        <v/>
      </c>
      <c r="I729" s="20">
        <f>IF(OR($E729="",$H729=""),"",$H729-$E729)</f>
        <v/>
      </c>
      <c r="J729" s="17">
        <f>IF(OR($I729="",N($H729)=0),"",$I729/$H729)</f>
        <v/>
      </c>
      <c r="K729" s="17">
        <f>IF(OR($I729="",N($E729)=0),"",$I729/$E729)</f>
        <v/>
      </c>
      <c r="L729" s="17">
        <f>IF($C729="","",IFERROR(INDEX(Rubros!$B$2:$B$31,MATCH($C729,Rubros!$A$2:$A$31,0)),""))</f>
        <v/>
      </c>
      <c r="M729" s="21">
        <f>IF($J729="","",IF($J729&lt;0,"Pierde plata",IF($L729="","Sin objetivo",IF($J729&gt;=$L729,"OK","Bajo objetivo"))))</f>
        <v/>
      </c>
      <c r="N729" s="20">
        <f>IF(OR($E729="",$L729="",N($L729)&gt;=1),"",ROUNDUP($E729/(1-$L729)*IF(Configuración!$C$3="Responsable inscripto",1+IF($D729="",Configuración!$C$4,$D729),1),0))</f>
        <v/>
      </c>
      <c r="O729" s="22">
        <f>IF(OR($I729="",$G729=""),"",$I729*$G729)</f>
        <v/>
      </c>
      <c r="P729" s="22">
        <f>IF(OR($H729="",$G729=""),"",$H729*$G729)</f>
        <v/>
      </c>
    </row>
    <row r="730">
      <c r="A730" s="15" t="n"/>
      <c r="B730" s="15" t="n"/>
      <c r="C730" s="15" t="n"/>
      <c r="D730" s="16" t="n"/>
      <c r="E730" s="19" t="n"/>
      <c r="F730" s="19" t="n"/>
      <c r="G730" s="15" t="n"/>
      <c r="H730" s="20">
        <f>IF($F730="","",IF(Configuración!$C$3="Responsable inscripto",$F730/(1+IF($D730="",Configuración!$C$4,$D730)),$F730))</f>
        <v/>
      </c>
      <c r="I730" s="20">
        <f>IF(OR($E730="",$H730=""),"",$H730-$E730)</f>
        <v/>
      </c>
      <c r="J730" s="17">
        <f>IF(OR($I730="",N($H730)=0),"",$I730/$H730)</f>
        <v/>
      </c>
      <c r="K730" s="17">
        <f>IF(OR($I730="",N($E730)=0),"",$I730/$E730)</f>
        <v/>
      </c>
      <c r="L730" s="17">
        <f>IF($C730="","",IFERROR(INDEX(Rubros!$B$2:$B$31,MATCH($C730,Rubros!$A$2:$A$31,0)),""))</f>
        <v/>
      </c>
      <c r="M730" s="21">
        <f>IF($J730="","",IF($J730&lt;0,"Pierde plata",IF($L730="","Sin objetivo",IF($J730&gt;=$L730,"OK","Bajo objetivo"))))</f>
        <v/>
      </c>
      <c r="N730" s="20">
        <f>IF(OR($E730="",$L730="",N($L730)&gt;=1),"",ROUNDUP($E730/(1-$L730)*IF(Configuración!$C$3="Responsable inscripto",1+IF($D730="",Configuración!$C$4,$D730),1),0))</f>
        <v/>
      </c>
      <c r="O730" s="22">
        <f>IF(OR($I730="",$G730=""),"",$I730*$G730)</f>
        <v/>
      </c>
      <c r="P730" s="22">
        <f>IF(OR($H730="",$G730=""),"",$H730*$G730)</f>
        <v/>
      </c>
    </row>
    <row r="731">
      <c r="A731" s="15" t="n"/>
      <c r="B731" s="15" t="n"/>
      <c r="C731" s="15" t="n"/>
      <c r="D731" s="16" t="n"/>
      <c r="E731" s="19" t="n"/>
      <c r="F731" s="19" t="n"/>
      <c r="G731" s="15" t="n"/>
      <c r="H731" s="20">
        <f>IF($F731="","",IF(Configuración!$C$3="Responsable inscripto",$F731/(1+IF($D731="",Configuración!$C$4,$D731)),$F731))</f>
        <v/>
      </c>
      <c r="I731" s="20">
        <f>IF(OR($E731="",$H731=""),"",$H731-$E731)</f>
        <v/>
      </c>
      <c r="J731" s="17">
        <f>IF(OR($I731="",N($H731)=0),"",$I731/$H731)</f>
        <v/>
      </c>
      <c r="K731" s="17">
        <f>IF(OR($I731="",N($E731)=0),"",$I731/$E731)</f>
        <v/>
      </c>
      <c r="L731" s="17">
        <f>IF($C731="","",IFERROR(INDEX(Rubros!$B$2:$B$31,MATCH($C731,Rubros!$A$2:$A$31,0)),""))</f>
        <v/>
      </c>
      <c r="M731" s="21">
        <f>IF($J731="","",IF($J731&lt;0,"Pierde plata",IF($L731="","Sin objetivo",IF($J731&gt;=$L731,"OK","Bajo objetivo"))))</f>
        <v/>
      </c>
      <c r="N731" s="20">
        <f>IF(OR($E731="",$L731="",N($L731)&gt;=1),"",ROUNDUP($E731/(1-$L731)*IF(Configuración!$C$3="Responsable inscripto",1+IF($D731="",Configuración!$C$4,$D731),1),0))</f>
        <v/>
      </c>
      <c r="O731" s="22">
        <f>IF(OR($I731="",$G731=""),"",$I731*$G731)</f>
        <v/>
      </c>
      <c r="P731" s="22">
        <f>IF(OR($H731="",$G731=""),"",$H731*$G731)</f>
        <v/>
      </c>
    </row>
    <row r="732">
      <c r="A732" s="15" t="n"/>
      <c r="B732" s="15" t="n"/>
      <c r="C732" s="15" t="n"/>
      <c r="D732" s="16" t="n"/>
      <c r="E732" s="19" t="n"/>
      <c r="F732" s="19" t="n"/>
      <c r="G732" s="15" t="n"/>
      <c r="H732" s="20">
        <f>IF($F732="","",IF(Configuración!$C$3="Responsable inscripto",$F732/(1+IF($D732="",Configuración!$C$4,$D732)),$F732))</f>
        <v/>
      </c>
      <c r="I732" s="20">
        <f>IF(OR($E732="",$H732=""),"",$H732-$E732)</f>
        <v/>
      </c>
      <c r="J732" s="17">
        <f>IF(OR($I732="",N($H732)=0),"",$I732/$H732)</f>
        <v/>
      </c>
      <c r="K732" s="17">
        <f>IF(OR($I732="",N($E732)=0),"",$I732/$E732)</f>
        <v/>
      </c>
      <c r="L732" s="17">
        <f>IF($C732="","",IFERROR(INDEX(Rubros!$B$2:$B$31,MATCH($C732,Rubros!$A$2:$A$31,0)),""))</f>
        <v/>
      </c>
      <c r="M732" s="21">
        <f>IF($J732="","",IF($J732&lt;0,"Pierde plata",IF($L732="","Sin objetivo",IF($J732&gt;=$L732,"OK","Bajo objetivo"))))</f>
        <v/>
      </c>
      <c r="N732" s="20">
        <f>IF(OR($E732="",$L732="",N($L732)&gt;=1),"",ROUNDUP($E732/(1-$L732)*IF(Configuración!$C$3="Responsable inscripto",1+IF($D732="",Configuración!$C$4,$D732),1),0))</f>
        <v/>
      </c>
      <c r="O732" s="22">
        <f>IF(OR($I732="",$G732=""),"",$I732*$G732)</f>
        <v/>
      </c>
      <c r="P732" s="22">
        <f>IF(OR($H732="",$G732=""),"",$H732*$G732)</f>
        <v/>
      </c>
    </row>
    <row r="733">
      <c r="A733" s="15" t="n"/>
      <c r="B733" s="15" t="n"/>
      <c r="C733" s="15" t="n"/>
      <c r="D733" s="16" t="n"/>
      <c r="E733" s="19" t="n"/>
      <c r="F733" s="19" t="n"/>
      <c r="G733" s="15" t="n"/>
      <c r="H733" s="20">
        <f>IF($F733="","",IF(Configuración!$C$3="Responsable inscripto",$F733/(1+IF($D733="",Configuración!$C$4,$D733)),$F733))</f>
        <v/>
      </c>
      <c r="I733" s="20">
        <f>IF(OR($E733="",$H733=""),"",$H733-$E733)</f>
        <v/>
      </c>
      <c r="J733" s="17">
        <f>IF(OR($I733="",N($H733)=0),"",$I733/$H733)</f>
        <v/>
      </c>
      <c r="K733" s="17">
        <f>IF(OR($I733="",N($E733)=0),"",$I733/$E733)</f>
        <v/>
      </c>
      <c r="L733" s="17">
        <f>IF($C733="","",IFERROR(INDEX(Rubros!$B$2:$B$31,MATCH($C733,Rubros!$A$2:$A$31,0)),""))</f>
        <v/>
      </c>
      <c r="M733" s="21">
        <f>IF($J733="","",IF($J733&lt;0,"Pierde plata",IF($L733="","Sin objetivo",IF($J733&gt;=$L733,"OK","Bajo objetivo"))))</f>
        <v/>
      </c>
      <c r="N733" s="20">
        <f>IF(OR($E733="",$L733="",N($L733)&gt;=1),"",ROUNDUP($E733/(1-$L733)*IF(Configuración!$C$3="Responsable inscripto",1+IF($D733="",Configuración!$C$4,$D733),1),0))</f>
        <v/>
      </c>
      <c r="O733" s="22">
        <f>IF(OR($I733="",$G733=""),"",$I733*$G733)</f>
        <v/>
      </c>
      <c r="P733" s="22">
        <f>IF(OR($H733="",$G733=""),"",$H733*$G733)</f>
        <v/>
      </c>
    </row>
    <row r="734">
      <c r="A734" s="15" t="n"/>
      <c r="B734" s="15" t="n"/>
      <c r="C734" s="15" t="n"/>
      <c r="D734" s="16" t="n"/>
      <c r="E734" s="19" t="n"/>
      <c r="F734" s="19" t="n"/>
      <c r="G734" s="15" t="n"/>
      <c r="H734" s="20">
        <f>IF($F734="","",IF(Configuración!$C$3="Responsable inscripto",$F734/(1+IF($D734="",Configuración!$C$4,$D734)),$F734))</f>
        <v/>
      </c>
      <c r="I734" s="20">
        <f>IF(OR($E734="",$H734=""),"",$H734-$E734)</f>
        <v/>
      </c>
      <c r="J734" s="17">
        <f>IF(OR($I734="",N($H734)=0),"",$I734/$H734)</f>
        <v/>
      </c>
      <c r="K734" s="17">
        <f>IF(OR($I734="",N($E734)=0),"",$I734/$E734)</f>
        <v/>
      </c>
      <c r="L734" s="17">
        <f>IF($C734="","",IFERROR(INDEX(Rubros!$B$2:$B$31,MATCH($C734,Rubros!$A$2:$A$31,0)),""))</f>
        <v/>
      </c>
      <c r="M734" s="21">
        <f>IF($J734="","",IF($J734&lt;0,"Pierde plata",IF($L734="","Sin objetivo",IF($J734&gt;=$L734,"OK","Bajo objetivo"))))</f>
        <v/>
      </c>
      <c r="N734" s="20">
        <f>IF(OR($E734="",$L734="",N($L734)&gt;=1),"",ROUNDUP($E734/(1-$L734)*IF(Configuración!$C$3="Responsable inscripto",1+IF($D734="",Configuración!$C$4,$D734),1),0))</f>
        <v/>
      </c>
      <c r="O734" s="22">
        <f>IF(OR($I734="",$G734=""),"",$I734*$G734)</f>
        <v/>
      </c>
      <c r="P734" s="22">
        <f>IF(OR($H734="",$G734=""),"",$H734*$G734)</f>
        <v/>
      </c>
    </row>
    <row r="735">
      <c r="A735" s="15" t="n"/>
      <c r="B735" s="15" t="n"/>
      <c r="C735" s="15" t="n"/>
      <c r="D735" s="16" t="n"/>
      <c r="E735" s="19" t="n"/>
      <c r="F735" s="19" t="n"/>
      <c r="G735" s="15" t="n"/>
      <c r="H735" s="20">
        <f>IF($F735="","",IF(Configuración!$C$3="Responsable inscripto",$F735/(1+IF($D735="",Configuración!$C$4,$D735)),$F735))</f>
        <v/>
      </c>
      <c r="I735" s="20">
        <f>IF(OR($E735="",$H735=""),"",$H735-$E735)</f>
        <v/>
      </c>
      <c r="J735" s="17">
        <f>IF(OR($I735="",N($H735)=0),"",$I735/$H735)</f>
        <v/>
      </c>
      <c r="K735" s="17">
        <f>IF(OR($I735="",N($E735)=0),"",$I735/$E735)</f>
        <v/>
      </c>
      <c r="L735" s="17">
        <f>IF($C735="","",IFERROR(INDEX(Rubros!$B$2:$B$31,MATCH($C735,Rubros!$A$2:$A$31,0)),""))</f>
        <v/>
      </c>
      <c r="M735" s="21">
        <f>IF($J735="","",IF($J735&lt;0,"Pierde plata",IF($L735="","Sin objetivo",IF($J735&gt;=$L735,"OK","Bajo objetivo"))))</f>
        <v/>
      </c>
      <c r="N735" s="20">
        <f>IF(OR($E735="",$L735="",N($L735)&gt;=1),"",ROUNDUP($E735/(1-$L735)*IF(Configuración!$C$3="Responsable inscripto",1+IF($D735="",Configuración!$C$4,$D735),1),0))</f>
        <v/>
      </c>
      <c r="O735" s="22">
        <f>IF(OR($I735="",$G735=""),"",$I735*$G735)</f>
        <v/>
      </c>
      <c r="P735" s="22">
        <f>IF(OR($H735="",$G735=""),"",$H735*$G735)</f>
        <v/>
      </c>
    </row>
    <row r="736">
      <c r="A736" s="15" t="n"/>
      <c r="B736" s="15" t="n"/>
      <c r="C736" s="15" t="n"/>
      <c r="D736" s="16" t="n"/>
      <c r="E736" s="19" t="n"/>
      <c r="F736" s="19" t="n"/>
      <c r="G736" s="15" t="n"/>
      <c r="H736" s="20">
        <f>IF($F736="","",IF(Configuración!$C$3="Responsable inscripto",$F736/(1+IF($D736="",Configuración!$C$4,$D736)),$F736))</f>
        <v/>
      </c>
      <c r="I736" s="20">
        <f>IF(OR($E736="",$H736=""),"",$H736-$E736)</f>
        <v/>
      </c>
      <c r="J736" s="17">
        <f>IF(OR($I736="",N($H736)=0),"",$I736/$H736)</f>
        <v/>
      </c>
      <c r="K736" s="17">
        <f>IF(OR($I736="",N($E736)=0),"",$I736/$E736)</f>
        <v/>
      </c>
      <c r="L736" s="17">
        <f>IF($C736="","",IFERROR(INDEX(Rubros!$B$2:$B$31,MATCH($C736,Rubros!$A$2:$A$31,0)),""))</f>
        <v/>
      </c>
      <c r="M736" s="21">
        <f>IF($J736="","",IF($J736&lt;0,"Pierde plata",IF($L736="","Sin objetivo",IF($J736&gt;=$L736,"OK","Bajo objetivo"))))</f>
        <v/>
      </c>
      <c r="N736" s="20">
        <f>IF(OR($E736="",$L736="",N($L736)&gt;=1),"",ROUNDUP($E736/(1-$L736)*IF(Configuración!$C$3="Responsable inscripto",1+IF($D736="",Configuración!$C$4,$D736),1),0))</f>
        <v/>
      </c>
      <c r="O736" s="22">
        <f>IF(OR($I736="",$G736=""),"",$I736*$G736)</f>
        <v/>
      </c>
      <c r="P736" s="22">
        <f>IF(OR($H736="",$G736=""),"",$H736*$G736)</f>
        <v/>
      </c>
    </row>
    <row r="737">
      <c r="A737" s="15" t="n"/>
      <c r="B737" s="15" t="n"/>
      <c r="C737" s="15" t="n"/>
      <c r="D737" s="16" t="n"/>
      <c r="E737" s="19" t="n"/>
      <c r="F737" s="19" t="n"/>
      <c r="G737" s="15" t="n"/>
      <c r="H737" s="20">
        <f>IF($F737="","",IF(Configuración!$C$3="Responsable inscripto",$F737/(1+IF($D737="",Configuración!$C$4,$D737)),$F737))</f>
        <v/>
      </c>
      <c r="I737" s="20">
        <f>IF(OR($E737="",$H737=""),"",$H737-$E737)</f>
        <v/>
      </c>
      <c r="J737" s="17">
        <f>IF(OR($I737="",N($H737)=0),"",$I737/$H737)</f>
        <v/>
      </c>
      <c r="K737" s="17">
        <f>IF(OR($I737="",N($E737)=0),"",$I737/$E737)</f>
        <v/>
      </c>
      <c r="L737" s="17">
        <f>IF($C737="","",IFERROR(INDEX(Rubros!$B$2:$B$31,MATCH($C737,Rubros!$A$2:$A$31,0)),""))</f>
        <v/>
      </c>
      <c r="M737" s="21">
        <f>IF($J737="","",IF($J737&lt;0,"Pierde plata",IF($L737="","Sin objetivo",IF($J737&gt;=$L737,"OK","Bajo objetivo"))))</f>
        <v/>
      </c>
      <c r="N737" s="20">
        <f>IF(OR($E737="",$L737="",N($L737)&gt;=1),"",ROUNDUP($E737/(1-$L737)*IF(Configuración!$C$3="Responsable inscripto",1+IF($D737="",Configuración!$C$4,$D737),1),0))</f>
        <v/>
      </c>
      <c r="O737" s="22">
        <f>IF(OR($I737="",$G737=""),"",$I737*$G737)</f>
        <v/>
      </c>
      <c r="P737" s="22">
        <f>IF(OR($H737="",$G737=""),"",$H737*$G737)</f>
        <v/>
      </c>
    </row>
    <row r="738">
      <c r="A738" s="15" t="n"/>
      <c r="B738" s="15" t="n"/>
      <c r="C738" s="15" t="n"/>
      <c r="D738" s="16" t="n"/>
      <c r="E738" s="19" t="n"/>
      <c r="F738" s="19" t="n"/>
      <c r="G738" s="15" t="n"/>
      <c r="H738" s="20">
        <f>IF($F738="","",IF(Configuración!$C$3="Responsable inscripto",$F738/(1+IF($D738="",Configuración!$C$4,$D738)),$F738))</f>
        <v/>
      </c>
      <c r="I738" s="20">
        <f>IF(OR($E738="",$H738=""),"",$H738-$E738)</f>
        <v/>
      </c>
      <c r="J738" s="17">
        <f>IF(OR($I738="",N($H738)=0),"",$I738/$H738)</f>
        <v/>
      </c>
      <c r="K738" s="17">
        <f>IF(OR($I738="",N($E738)=0),"",$I738/$E738)</f>
        <v/>
      </c>
      <c r="L738" s="17">
        <f>IF($C738="","",IFERROR(INDEX(Rubros!$B$2:$B$31,MATCH($C738,Rubros!$A$2:$A$31,0)),""))</f>
        <v/>
      </c>
      <c r="M738" s="21">
        <f>IF($J738="","",IF($J738&lt;0,"Pierde plata",IF($L738="","Sin objetivo",IF($J738&gt;=$L738,"OK","Bajo objetivo"))))</f>
        <v/>
      </c>
      <c r="N738" s="20">
        <f>IF(OR($E738="",$L738="",N($L738)&gt;=1),"",ROUNDUP($E738/(1-$L738)*IF(Configuración!$C$3="Responsable inscripto",1+IF($D738="",Configuración!$C$4,$D738),1),0))</f>
        <v/>
      </c>
      <c r="O738" s="22">
        <f>IF(OR($I738="",$G738=""),"",$I738*$G738)</f>
        <v/>
      </c>
      <c r="P738" s="22">
        <f>IF(OR($H738="",$G738=""),"",$H738*$G738)</f>
        <v/>
      </c>
    </row>
    <row r="739">
      <c r="A739" s="15" t="n"/>
      <c r="B739" s="15" t="n"/>
      <c r="C739" s="15" t="n"/>
      <c r="D739" s="16" t="n"/>
      <c r="E739" s="19" t="n"/>
      <c r="F739" s="19" t="n"/>
      <c r="G739" s="15" t="n"/>
      <c r="H739" s="20">
        <f>IF($F739="","",IF(Configuración!$C$3="Responsable inscripto",$F739/(1+IF($D739="",Configuración!$C$4,$D739)),$F739))</f>
        <v/>
      </c>
      <c r="I739" s="20">
        <f>IF(OR($E739="",$H739=""),"",$H739-$E739)</f>
        <v/>
      </c>
      <c r="J739" s="17">
        <f>IF(OR($I739="",N($H739)=0),"",$I739/$H739)</f>
        <v/>
      </c>
      <c r="K739" s="17">
        <f>IF(OR($I739="",N($E739)=0),"",$I739/$E739)</f>
        <v/>
      </c>
      <c r="L739" s="17">
        <f>IF($C739="","",IFERROR(INDEX(Rubros!$B$2:$B$31,MATCH($C739,Rubros!$A$2:$A$31,0)),""))</f>
        <v/>
      </c>
      <c r="M739" s="21">
        <f>IF($J739="","",IF($J739&lt;0,"Pierde plata",IF($L739="","Sin objetivo",IF($J739&gt;=$L739,"OK","Bajo objetivo"))))</f>
        <v/>
      </c>
      <c r="N739" s="20">
        <f>IF(OR($E739="",$L739="",N($L739)&gt;=1),"",ROUNDUP($E739/(1-$L739)*IF(Configuración!$C$3="Responsable inscripto",1+IF($D739="",Configuración!$C$4,$D739),1),0))</f>
        <v/>
      </c>
      <c r="O739" s="22">
        <f>IF(OR($I739="",$G739=""),"",$I739*$G739)</f>
        <v/>
      </c>
      <c r="P739" s="22">
        <f>IF(OR($H739="",$G739=""),"",$H739*$G739)</f>
        <v/>
      </c>
    </row>
    <row r="740">
      <c r="A740" s="15" t="n"/>
      <c r="B740" s="15" t="n"/>
      <c r="C740" s="15" t="n"/>
      <c r="D740" s="16" t="n"/>
      <c r="E740" s="19" t="n"/>
      <c r="F740" s="19" t="n"/>
      <c r="G740" s="15" t="n"/>
      <c r="H740" s="20">
        <f>IF($F740="","",IF(Configuración!$C$3="Responsable inscripto",$F740/(1+IF($D740="",Configuración!$C$4,$D740)),$F740))</f>
        <v/>
      </c>
      <c r="I740" s="20">
        <f>IF(OR($E740="",$H740=""),"",$H740-$E740)</f>
        <v/>
      </c>
      <c r="J740" s="17">
        <f>IF(OR($I740="",N($H740)=0),"",$I740/$H740)</f>
        <v/>
      </c>
      <c r="K740" s="17">
        <f>IF(OR($I740="",N($E740)=0),"",$I740/$E740)</f>
        <v/>
      </c>
      <c r="L740" s="17">
        <f>IF($C740="","",IFERROR(INDEX(Rubros!$B$2:$B$31,MATCH($C740,Rubros!$A$2:$A$31,0)),""))</f>
        <v/>
      </c>
      <c r="M740" s="21">
        <f>IF($J740="","",IF($J740&lt;0,"Pierde plata",IF($L740="","Sin objetivo",IF($J740&gt;=$L740,"OK","Bajo objetivo"))))</f>
        <v/>
      </c>
      <c r="N740" s="20">
        <f>IF(OR($E740="",$L740="",N($L740)&gt;=1),"",ROUNDUP($E740/(1-$L740)*IF(Configuración!$C$3="Responsable inscripto",1+IF($D740="",Configuración!$C$4,$D740),1),0))</f>
        <v/>
      </c>
      <c r="O740" s="22">
        <f>IF(OR($I740="",$G740=""),"",$I740*$G740)</f>
        <v/>
      </c>
      <c r="P740" s="22">
        <f>IF(OR($H740="",$G740=""),"",$H740*$G740)</f>
        <v/>
      </c>
    </row>
    <row r="741">
      <c r="A741" s="15" t="n"/>
      <c r="B741" s="15" t="n"/>
      <c r="C741" s="15" t="n"/>
      <c r="D741" s="16" t="n"/>
      <c r="E741" s="19" t="n"/>
      <c r="F741" s="19" t="n"/>
      <c r="G741" s="15" t="n"/>
      <c r="H741" s="20">
        <f>IF($F741="","",IF(Configuración!$C$3="Responsable inscripto",$F741/(1+IF($D741="",Configuración!$C$4,$D741)),$F741))</f>
        <v/>
      </c>
      <c r="I741" s="20">
        <f>IF(OR($E741="",$H741=""),"",$H741-$E741)</f>
        <v/>
      </c>
      <c r="J741" s="17">
        <f>IF(OR($I741="",N($H741)=0),"",$I741/$H741)</f>
        <v/>
      </c>
      <c r="K741" s="17">
        <f>IF(OR($I741="",N($E741)=0),"",$I741/$E741)</f>
        <v/>
      </c>
      <c r="L741" s="17">
        <f>IF($C741="","",IFERROR(INDEX(Rubros!$B$2:$B$31,MATCH($C741,Rubros!$A$2:$A$31,0)),""))</f>
        <v/>
      </c>
      <c r="M741" s="21">
        <f>IF($J741="","",IF($J741&lt;0,"Pierde plata",IF($L741="","Sin objetivo",IF($J741&gt;=$L741,"OK","Bajo objetivo"))))</f>
        <v/>
      </c>
      <c r="N741" s="20">
        <f>IF(OR($E741="",$L741="",N($L741)&gt;=1),"",ROUNDUP($E741/(1-$L741)*IF(Configuración!$C$3="Responsable inscripto",1+IF($D741="",Configuración!$C$4,$D741),1),0))</f>
        <v/>
      </c>
      <c r="O741" s="22">
        <f>IF(OR($I741="",$G741=""),"",$I741*$G741)</f>
        <v/>
      </c>
      <c r="P741" s="22">
        <f>IF(OR($H741="",$G741=""),"",$H741*$G741)</f>
        <v/>
      </c>
    </row>
    <row r="742">
      <c r="A742" s="15" t="n"/>
      <c r="B742" s="15" t="n"/>
      <c r="C742" s="15" t="n"/>
      <c r="D742" s="16" t="n"/>
      <c r="E742" s="19" t="n"/>
      <c r="F742" s="19" t="n"/>
      <c r="G742" s="15" t="n"/>
      <c r="H742" s="20">
        <f>IF($F742="","",IF(Configuración!$C$3="Responsable inscripto",$F742/(1+IF($D742="",Configuración!$C$4,$D742)),$F742))</f>
        <v/>
      </c>
      <c r="I742" s="20">
        <f>IF(OR($E742="",$H742=""),"",$H742-$E742)</f>
        <v/>
      </c>
      <c r="J742" s="17">
        <f>IF(OR($I742="",N($H742)=0),"",$I742/$H742)</f>
        <v/>
      </c>
      <c r="K742" s="17">
        <f>IF(OR($I742="",N($E742)=0),"",$I742/$E742)</f>
        <v/>
      </c>
      <c r="L742" s="17">
        <f>IF($C742="","",IFERROR(INDEX(Rubros!$B$2:$B$31,MATCH($C742,Rubros!$A$2:$A$31,0)),""))</f>
        <v/>
      </c>
      <c r="M742" s="21">
        <f>IF($J742="","",IF($J742&lt;0,"Pierde plata",IF($L742="","Sin objetivo",IF($J742&gt;=$L742,"OK","Bajo objetivo"))))</f>
        <v/>
      </c>
      <c r="N742" s="20">
        <f>IF(OR($E742="",$L742="",N($L742)&gt;=1),"",ROUNDUP($E742/(1-$L742)*IF(Configuración!$C$3="Responsable inscripto",1+IF($D742="",Configuración!$C$4,$D742),1),0))</f>
        <v/>
      </c>
      <c r="O742" s="22">
        <f>IF(OR($I742="",$G742=""),"",$I742*$G742)</f>
        <v/>
      </c>
      <c r="P742" s="22">
        <f>IF(OR($H742="",$G742=""),"",$H742*$G742)</f>
        <v/>
      </c>
    </row>
    <row r="743">
      <c r="A743" s="15" t="n"/>
      <c r="B743" s="15" t="n"/>
      <c r="C743" s="15" t="n"/>
      <c r="D743" s="16" t="n"/>
      <c r="E743" s="19" t="n"/>
      <c r="F743" s="19" t="n"/>
      <c r="G743" s="15" t="n"/>
      <c r="H743" s="20">
        <f>IF($F743="","",IF(Configuración!$C$3="Responsable inscripto",$F743/(1+IF($D743="",Configuración!$C$4,$D743)),$F743))</f>
        <v/>
      </c>
      <c r="I743" s="20">
        <f>IF(OR($E743="",$H743=""),"",$H743-$E743)</f>
        <v/>
      </c>
      <c r="J743" s="17">
        <f>IF(OR($I743="",N($H743)=0),"",$I743/$H743)</f>
        <v/>
      </c>
      <c r="K743" s="17">
        <f>IF(OR($I743="",N($E743)=0),"",$I743/$E743)</f>
        <v/>
      </c>
      <c r="L743" s="17">
        <f>IF($C743="","",IFERROR(INDEX(Rubros!$B$2:$B$31,MATCH($C743,Rubros!$A$2:$A$31,0)),""))</f>
        <v/>
      </c>
      <c r="M743" s="21">
        <f>IF($J743="","",IF($J743&lt;0,"Pierde plata",IF($L743="","Sin objetivo",IF($J743&gt;=$L743,"OK","Bajo objetivo"))))</f>
        <v/>
      </c>
      <c r="N743" s="20">
        <f>IF(OR($E743="",$L743="",N($L743)&gt;=1),"",ROUNDUP($E743/(1-$L743)*IF(Configuración!$C$3="Responsable inscripto",1+IF($D743="",Configuración!$C$4,$D743),1),0))</f>
        <v/>
      </c>
      <c r="O743" s="22">
        <f>IF(OR($I743="",$G743=""),"",$I743*$G743)</f>
        <v/>
      </c>
      <c r="P743" s="22">
        <f>IF(OR($H743="",$G743=""),"",$H743*$G743)</f>
        <v/>
      </c>
    </row>
    <row r="744">
      <c r="A744" s="15" t="n"/>
      <c r="B744" s="15" t="n"/>
      <c r="C744" s="15" t="n"/>
      <c r="D744" s="16" t="n"/>
      <c r="E744" s="19" t="n"/>
      <c r="F744" s="19" t="n"/>
      <c r="G744" s="15" t="n"/>
      <c r="H744" s="20">
        <f>IF($F744="","",IF(Configuración!$C$3="Responsable inscripto",$F744/(1+IF($D744="",Configuración!$C$4,$D744)),$F744))</f>
        <v/>
      </c>
      <c r="I744" s="20">
        <f>IF(OR($E744="",$H744=""),"",$H744-$E744)</f>
        <v/>
      </c>
      <c r="J744" s="17">
        <f>IF(OR($I744="",N($H744)=0),"",$I744/$H744)</f>
        <v/>
      </c>
      <c r="K744" s="17">
        <f>IF(OR($I744="",N($E744)=0),"",$I744/$E744)</f>
        <v/>
      </c>
      <c r="L744" s="17">
        <f>IF($C744="","",IFERROR(INDEX(Rubros!$B$2:$B$31,MATCH($C744,Rubros!$A$2:$A$31,0)),""))</f>
        <v/>
      </c>
      <c r="M744" s="21">
        <f>IF($J744="","",IF($J744&lt;0,"Pierde plata",IF($L744="","Sin objetivo",IF($J744&gt;=$L744,"OK","Bajo objetivo"))))</f>
        <v/>
      </c>
      <c r="N744" s="20">
        <f>IF(OR($E744="",$L744="",N($L744)&gt;=1),"",ROUNDUP($E744/(1-$L744)*IF(Configuración!$C$3="Responsable inscripto",1+IF($D744="",Configuración!$C$4,$D744),1),0))</f>
        <v/>
      </c>
      <c r="O744" s="22">
        <f>IF(OR($I744="",$G744=""),"",$I744*$G744)</f>
        <v/>
      </c>
      <c r="P744" s="22">
        <f>IF(OR($H744="",$G744=""),"",$H744*$G744)</f>
        <v/>
      </c>
    </row>
    <row r="745">
      <c r="A745" s="15" t="n"/>
      <c r="B745" s="15" t="n"/>
      <c r="C745" s="15" t="n"/>
      <c r="D745" s="16" t="n"/>
      <c r="E745" s="19" t="n"/>
      <c r="F745" s="19" t="n"/>
      <c r="G745" s="15" t="n"/>
      <c r="H745" s="20">
        <f>IF($F745="","",IF(Configuración!$C$3="Responsable inscripto",$F745/(1+IF($D745="",Configuración!$C$4,$D745)),$F745))</f>
        <v/>
      </c>
      <c r="I745" s="20">
        <f>IF(OR($E745="",$H745=""),"",$H745-$E745)</f>
        <v/>
      </c>
      <c r="J745" s="17">
        <f>IF(OR($I745="",N($H745)=0),"",$I745/$H745)</f>
        <v/>
      </c>
      <c r="K745" s="17">
        <f>IF(OR($I745="",N($E745)=0),"",$I745/$E745)</f>
        <v/>
      </c>
      <c r="L745" s="17">
        <f>IF($C745="","",IFERROR(INDEX(Rubros!$B$2:$B$31,MATCH($C745,Rubros!$A$2:$A$31,0)),""))</f>
        <v/>
      </c>
      <c r="M745" s="21">
        <f>IF($J745="","",IF($J745&lt;0,"Pierde plata",IF($L745="","Sin objetivo",IF($J745&gt;=$L745,"OK","Bajo objetivo"))))</f>
        <v/>
      </c>
      <c r="N745" s="20">
        <f>IF(OR($E745="",$L745="",N($L745)&gt;=1),"",ROUNDUP($E745/(1-$L745)*IF(Configuración!$C$3="Responsable inscripto",1+IF($D745="",Configuración!$C$4,$D745),1),0))</f>
        <v/>
      </c>
      <c r="O745" s="22">
        <f>IF(OR($I745="",$G745=""),"",$I745*$G745)</f>
        <v/>
      </c>
      <c r="P745" s="22">
        <f>IF(OR($H745="",$G745=""),"",$H745*$G745)</f>
        <v/>
      </c>
    </row>
    <row r="746">
      <c r="A746" s="15" t="n"/>
      <c r="B746" s="15" t="n"/>
      <c r="C746" s="15" t="n"/>
      <c r="D746" s="16" t="n"/>
      <c r="E746" s="19" t="n"/>
      <c r="F746" s="19" t="n"/>
      <c r="G746" s="15" t="n"/>
      <c r="H746" s="20">
        <f>IF($F746="","",IF(Configuración!$C$3="Responsable inscripto",$F746/(1+IF($D746="",Configuración!$C$4,$D746)),$F746))</f>
        <v/>
      </c>
      <c r="I746" s="20">
        <f>IF(OR($E746="",$H746=""),"",$H746-$E746)</f>
        <v/>
      </c>
      <c r="J746" s="17">
        <f>IF(OR($I746="",N($H746)=0),"",$I746/$H746)</f>
        <v/>
      </c>
      <c r="K746" s="17">
        <f>IF(OR($I746="",N($E746)=0),"",$I746/$E746)</f>
        <v/>
      </c>
      <c r="L746" s="17">
        <f>IF($C746="","",IFERROR(INDEX(Rubros!$B$2:$B$31,MATCH($C746,Rubros!$A$2:$A$31,0)),""))</f>
        <v/>
      </c>
      <c r="M746" s="21">
        <f>IF($J746="","",IF($J746&lt;0,"Pierde plata",IF($L746="","Sin objetivo",IF($J746&gt;=$L746,"OK","Bajo objetivo"))))</f>
        <v/>
      </c>
      <c r="N746" s="20">
        <f>IF(OR($E746="",$L746="",N($L746)&gt;=1),"",ROUNDUP($E746/(1-$L746)*IF(Configuración!$C$3="Responsable inscripto",1+IF($D746="",Configuración!$C$4,$D746),1),0))</f>
        <v/>
      </c>
      <c r="O746" s="22">
        <f>IF(OR($I746="",$G746=""),"",$I746*$G746)</f>
        <v/>
      </c>
      <c r="P746" s="22">
        <f>IF(OR($H746="",$G746=""),"",$H746*$G746)</f>
        <v/>
      </c>
    </row>
    <row r="747">
      <c r="A747" s="15" t="n"/>
      <c r="B747" s="15" t="n"/>
      <c r="C747" s="15" t="n"/>
      <c r="D747" s="16" t="n"/>
      <c r="E747" s="19" t="n"/>
      <c r="F747" s="19" t="n"/>
      <c r="G747" s="15" t="n"/>
      <c r="H747" s="20">
        <f>IF($F747="","",IF(Configuración!$C$3="Responsable inscripto",$F747/(1+IF($D747="",Configuración!$C$4,$D747)),$F747))</f>
        <v/>
      </c>
      <c r="I747" s="20">
        <f>IF(OR($E747="",$H747=""),"",$H747-$E747)</f>
        <v/>
      </c>
      <c r="J747" s="17">
        <f>IF(OR($I747="",N($H747)=0),"",$I747/$H747)</f>
        <v/>
      </c>
      <c r="K747" s="17">
        <f>IF(OR($I747="",N($E747)=0),"",$I747/$E747)</f>
        <v/>
      </c>
      <c r="L747" s="17">
        <f>IF($C747="","",IFERROR(INDEX(Rubros!$B$2:$B$31,MATCH($C747,Rubros!$A$2:$A$31,0)),""))</f>
        <v/>
      </c>
      <c r="M747" s="21">
        <f>IF($J747="","",IF($J747&lt;0,"Pierde plata",IF($L747="","Sin objetivo",IF($J747&gt;=$L747,"OK","Bajo objetivo"))))</f>
        <v/>
      </c>
      <c r="N747" s="20">
        <f>IF(OR($E747="",$L747="",N($L747)&gt;=1),"",ROUNDUP($E747/(1-$L747)*IF(Configuración!$C$3="Responsable inscripto",1+IF($D747="",Configuración!$C$4,$D747),1),0))</f>
        <v/>
      </c>
      <c r="O747" s="22">
        <f>IF(OR($I747="",$G747=""),"",$I747*$G747)</f>
        <v/>
      </c>
      <c r="P747" s="22">
        <f>IF(OR($H747="",$G747=""),"",$H747*$G747)</f>
        <v/>
      </c>
    </row>
    <row r="748">
      <c r="A748" s="15" t="n"/>
      <c r="B748" s="15" t="n"/>
      <c r="C748" s="15" t="n"/>
      <c r="D748" s="16" t="n"/>
      <c r="E748" s="19" t="n"/>
      <c r="F748" s="19" t="n"/>
      <c r="G748" s="15" t="n"/>
      <c r="H748" s="20">
        <f>IF($F748="","",IF(Configuración!$C$3="Responsable inscripto",$F748/(1+IF($D748="",Configuración!$C$4,$D748)),$F748))</f>
        <v/>
      </c>
      <c r="I748" s="20">
        <f>IF(OR($E748="",$H748=""),"",$H748-$E748)</f>
        <v/>
      </c>
      <c r="J748" s="17">
        <f>IF(OR($I748="",N($H748)=0),"",$I748/$H748)</f>
        <v/>
      </c>
      <c r="K748" s="17">
        <f>IF(OR($I748="",N($E748)=0),"",$I748/$E748)</f>
        <v/>
      </c>
      <c r="L748" s="17">
        <f>IF($C748="","",IFERROR(INDEX(Rubros!$B$2:$B$31,MATCH($C748,Rubros!$A$2:$A$31,0)),""))</f>
        <v/>
      </c>
      <c r="M748" s="21">
        <f>IF($J748="","",IF($J748&lt;0,"Pierde plata",IF($L748="","Sin objetivo",IF($J748&gt;=$L748,"OK","Bajo objetivo"))))</f>
        <v/>
      </c>
      <c r="N748" s="20">
        <f>IF(OR($E748="",$L748="",N($L748)&gt;=1),"",ROUNDUP($E748/(1-$L748)*IF(Configuración!$C$3="Responsable inscripto",1+IF($D748="",Configuración!$C$4,$D748),1),0))</f>
        <v/>
      </c>
      <c r="O748" s="22">
        <f>IF(OR($I748="",$G748=""),"",$I748*$G748)</f>
        <v/>
      </c>
      <c r="P748" s="22">
        <f>IF(OR($H748="",$G748=""),"",$H748*$G748)</f>
        <v/>
      </c>
    </row>
    <row r="749">
      <c r="A749" s="15" t="n"/>
      <c r="B749" s="15" t="n"/>
      <c r="C749" s="15" t="n"/>
      <c r="D749" s="16" t="n"/>
      <c r="E749" s="19" t="n"/>
      <c r="F749" s="19" t="n"/>
      <c r="G749" s="15" t="n"/>
      <c r="H749" s="20">
        <f>IF($F749="","",IF(Configuración!$C$3="Responsable inscripto",$F749/(1+IF($D749="",Configuración!$C$4,$D749)),$F749))</f>
        <v/>
      </c>
      <c r="I749" s="20">
        <f>IF(OR($E749="",$H749=""),"",$H749-$E749)</f>
        <v/>
      </c>
      <c r="J749" s="17">
        <f>IF(OR($I749="",N($H749)=0),"",$I749/$H749)</f>
        <v/>
      </c>
      <c r="K749" s="17">
        <f>IF(OR($I749="",N($E749)=0),"",$I749/$E749)</f>
        <v/>
      </c>
      <c r="L749" s="17">
        <f>IF($C749="","",IFERROR(INDEX(Rubros!$B$2:$B$31,MATCH($C749,Rubros!$A$2:$A$31,0)),""))</f>
        <v/>
      </c>
      <c r="M749" s="21">
        <f>IF($J749="","",IF($J749&lt;0,"Pierde plata",IF($L749="","Sin objetivo",IF($J749&gt;=$L749,"OK","Bajo objetivo"))))</f>
        <v/>
      </c>
      <c r="N749" s="20">
        <f>IF(OR($E749="",$L749="",N($L749)&gt;=1),"",ROUNDUP($E749/(1-$L749)*IF(Configuración!$C$3="Responsable inscripto",1+IF($D749="",Configuración!$C$4,$D749),1),0))</f>
        <v/>
      </c>
      <c r="O749" s="22">
        <f>IF(OR($I749="",$G749=""),"",$I749*$G749)</f>
        <v/>
      </c>
      <c r="P749" s="22">
        <f>IF(OR($H749="",$G749=""),"",$H749*$G749)</f>
        <v/>
      </c>
    </row>
    <row r="750">
      <c r="A750" s="15" t="n"/>
      <c r="B750" s="15" t="n"/>
      <c r="C750" s="15" t="n"/>
      <c r="D750" s="16" t="n"/>
      <c r="E750" s="19" t="n"/>
      <c r="F750" s="19" t="n"/>
      <c r="G750" s="15" t="n"/>
      <c r="H750" s="20">
        <f>IF($F750="","",IF(Configuración!$C$3="Responsable inscripto",$F750/(1+IF($D750="",Configuración!$C$4,$D750)),$F750))</f>
        <v/>
      </c>
      <c r="I750" s="20">
        <f>IF(OR($E750="",$H750=""),"",$H750-$E750)</f>
        <v/>
      </c>
      <c r="J750" s="17">
        <f>IF(OR($I750="",N($H750)=0),"",$I750/$H750)</f>
        <v/>
      </c>
      <c r="K750" s="17">
        <f>IF(OR($I750="",N($E750)=0),"",$I750/$E750)</f>
        <v/>
      </c>
      <c r="L750" s="17">
        <f>IF($C750="","",IFERROR(INDEX(Rubros!$B$2:$B$31,MATCH($C750,Rubros!$A$2:$A$31,0)),""))</f>
        <v/>
      </c>
      <c r="M750" s="21">
        <f>IF($J750="","",IF($J750&lt;0,"Pierde plata",IF($L750="","Sin objetivo",IF($J750&gt;=$L750,"OK","Bajo objetivo"))))</f>
        <v/>
      </c>
      <c r="N750" s="20">
        <f>IF(OR($E750="",$L750="",N($L750)&gt;=1),"",ROUNDUP($E750/(1-$L750)*IF(Configuración!$C$3="Responsable inscripto",1+IF($D750="",Configuración!$C$4,$D750),1),0))</f>
        <v/>
      </c>
      <c r="O750" s="22">
        <f>IF(OR($I750="",$G750=""),"",$I750*$G750)</f>
        <v/>
      </c>
      <c r="P750" s="22">
        <f>IF(OR($H750="",$G750=""),"",$H750*$G750)</f>
        <v/>
      </c>
    </row>
    <row r="751">
      <c r="A751" s="15" t="n"/>
      <c r="B751" s="15" t="n"/>
      <c r="C751" s="15" t="n"/>
      <c r="D751" s="16" t="n"/>
      <c r="E751" s="19" t="n"/>
      <c r="F751" s="19" t="n"/>
      <c r="G751" s="15" t="n"/>
      <c r="H751" s="20">
        <f>IF($F751="","",IF(Configuración!$C$3="Responsable inscripto",$F751/(1+IF($D751="",Configuración!$C$4,$D751)),$F751))</f>
        <v/>
      </c>
      <c r="I751" s="20">
        <f>IF(OR($E751="",$H751=""),"",$H751-$E751)</f>
        <v/>
      </c>
      <c r="J751" s="17">
        <f>IF(OR($I751="",N($H751)=0),"",$I751/$H751)</f>
        <v/>
      </c>
      <c r="K751" s="17">
        <f>IF(OR($I751="",N($E751)=0),"",$I751/$E751)</f>
        <v/>
      </c>
      <c r="L751" s="17">
        <f>IF($C751="","",IFERROR(INDEX(Rubros!$B$2:$B$31,MATCH($C751,Rubros!$A$2:$A$31,0)),""))</f>
        <v/>
      </c>
      <c r="M751" s="21">
        <f>IF($J751="","",IF($J751&lt;0,"Pierde plata",IF($L751="","Sin objetivo",IF($J751&gt;=$L751,"OK","Bajo objetivo"))))</f>
        <v/>
      </c>
      <c r="N751" s="20">
        <f>IF(OR($E751="",$L751="",N($L751)&gt;=1),"",ROUNDUP($E751/(1-$L751)*IF(Configuración!$C$3="Responsable inscripto",1+IF($D751="",Configuración!$C$4,$D751),1),0))</f>
        <v/>
      </c>
      <c r="O751" s="22">
        <f>IF(OR($I751="",$G751=""),"",$I751*$G751)</f>
        <v/>
      </c>
      <c r="P751" s="22">
        <f>IF(OR($H751="",$G751=""),"",$H751*$G751)</f>
        <v/>
      </c>
    </row>
    <row r="752">
      <c r="A752" s="15" t="n"/>
      <c r="B752" s="15" t="n"/>
      <c r="C752" s="15" t="n"/>
      <c r="D752" s="16" t="n"/>
      <c r="E752" s="19" t="n"/>
      <c r="F752" s="19" t="n"/>
      <c r="G752" s="15" t="n"/>
      <c r="H752" s="20">
        <f>IF($F752="","",IF(Configuración!$C$3="Responsable inscripto",$F752/(1+IF($D752="",Configuración!$C$4,$D752)),$F752))</f>
        <v/>
      </c>
      <c r="I752" s="20">
        <f>IF(OR($E752="",$H752=""),"",$H752-$E752)</f>
        <v/>
      </c>
      <c r="J752" s="17">
        <f>IF(OR($I752="",N($H752)=0),"",$I752/$H752)</f>
        <v/>
      </c>
      <c r="K752" s="17">
        <f>IF(OR($I752="",N($E752)=0),"",$I752/$E752)</f>
        <v/>
      </c>
      <c r="L752" s="17">
        <f>IF($C752="","",IFERROR(INDEX(Rubros!$B$2:$B$31,MATCH($C752,Rubros!$A$2:$A$31,0)),""))</f>
        <v/>
      </c>
      <c r="M752" s="21">
        <f>IF($J752="","",IF($J752&lt;0,"Pierde plata",IF($L752="","Sin objetivo",IF($J752&gt;=$L752,"OK","Bajo objetivo"))))</f>
        <v/>
      </c>
      <c r="N752" s="20">
        <f>IF(OR($E752="",$L752="",N($L752)&gt;=1),"",ROUNDUP($E752/(1-$L752)*IF(Configuración!$C$3="Responsable inscripto",1+IF($D752="",Configuración!$C$4,$D752),1),0))</f>
        <v/>
      </c>
      <c r="O752" s="22">
        <f>IF(OR($I752="",$G752=""),"",$I752*$G752)</f>
        <v/>
      </c>
      <c r="P752" s="22">
        <f>IF(OR($H752="",$G752=""),"",$H752*$G752)</f>
        <v/>
      </c>
    </row>
    <row r="753">
      <c r="A753" s="15" t="n"/>
      <c r="B753" s="15" t="n"/>
      <c r="C753" s="15" t="n"/>
      <c r="D753" s="16" t="n"/>
      <c r="E753" s="19" t="n"/>
      <c r="F753" s="19" t="n"/>
      <c r="G753" s="15" t="n"/>
      <c r="H753" s="20">
        <f>IF($F753="","",IF(Configuración!$C$3="Responsable inscripto",$F753/(1+IF($D753="",Configuración!$C$4,$D753)),$F753))</f>
        <v/>
      </c>
      <c r="I753" s="20">
        <f>IF(OR($E753="",$H753=""),"",$H753-$E753)</f>
        <v/>
      </c>
      <c r="J753" s="17">
        <f>IF(OR($I753="",N($H753)=0),"",$I753/$H753)</f>
        <v/>
      </c>
      <c r="K753" s="17">
        <f>IF(OR($I753="",N($E753)=0),"",$I753/$E753)</f>
        <v/>
      </c>
      <c r="L753" s="17">
        <f>IF($C753="","",IFERROR(INDEX(Rubros!$B$2:$B$31,MATCH($C753,Rubros!$A$2:$A$31,0)),""))</f>
        <v/>
      </c>
      <c r="M753" s="21">
        <f>IF($J753="","",IF($J753&lt;0,"Pierde plata",IF($L753="","Sin objetivo",IF($J753&gt;=$L753,"OK","Bajo objetivo"))))</f>
        <v/>
      </c>
      <c r="N753" s="20">
        <f>IF(OR($E753="",$L753="",N($L753)&gt;=1),"",ROUNDUP($E753/(1-$L753)*IF(Configuración!$C$3="Responsable inscripto",1+IF($D753="",Configuración!$C$4,$D753),1),0))</f>
        <v/>
      </c>
      <c r="O753" s="22">
        <f>IF(OR($I753="",$G753=""),"",$I753*$G753)</f>
        <v/>
      </c>
      <c r="P753" s="22">
        <f>IF(OR($H753="",$G753=""),"",$H753*$G753)</f>
        <v/>
      </c>
    </row>
    <row r="754">
      <c r="A754" s="15" t="n"/>
      <c r="B754" s="15" t="n"/>
      <c r="C754" s="15" t="n"/>
      <c r="D754" s="16" t="n"/>
      <c r="E754" s="19" t="n"/>
      <c r="F754" s="19" t="n"/>
      <c r="G754" s="15" t="n"/>
      <c r="H754" s="20">
        <f>IF($F754="","",IF(Configuración!$C$3="Responsable inscripto",$F754/(1+IF($D754="",Configuración!$C$4,$D754)),$F754))</f>
        <v/>
      </c>
      <c r="I754" s="20">
        <f>IF(OR($E754="",$H754=""),"",$H754-$E754)</f>
        <v/>
      </c>
      <c r="J754" s="17">
        <f>IF(OR($I754="",N($H754)=0),"",$I754/$H754)</f>
        <v/>
      </c>
      <c r="K754" s="17">
        <f>IF(OR($I754="",N($E754)=0),"",$I754/$E754)</f>
        <v/>
      </c>
      <c r="L754" s="17">
        <f>IF($C754="","",IFERROR(INDEX(Rubros!$B$2:$B$31,MATCH($C754,Rubros!$A$2:$A$31,0)),""))</f>
        <v/>
      </c>
      <c r="M754" s="21">
        <f>IF($J754="","",IF($J754&lt;0,"Pierde plata",IF($L754="","Sin objetivo",IF($J754&gt;=$L754,"OK","Bajo objetivo"))))</f>
        <v/>
      </c>
      <c r="N754" s="20">
        <f>IF(OR($E754="",$L754="",N($L754)&gt;=1),"",ROUNDUP($E754/(1-$L754)*IF(Configuración!$C$3="Responsable inscripto",1+IF($D754="",Configuración!$C$4,$D754),1),0))</f>
        <v/>
      </c>
      <c r="O754" s="22">
        <f>IF(OR($I754="",$G754=""),"",$I754*$G754)</f>
        <v/>
      </c>
      <c r="P754" s="22">
        <f>IF(OR($H754="",$G754=""),"",$H754*$G754)</f>
        <v/>
      </c>
    </row>
    <row r="755">
      <c r="A755" s="15" t="n"/>
      <c r="B755" s="15" t="n"/>
      <c r="C755" s="15" t="n"/>
      <c r="D755" s="16" t="n"/>
      <c r="E755" s="19" t="n"/>
      <c r="F755" s="19" t="n"/>
      <c r="G755" s="15" t="n"/>
      <c r="H755" s="20">
        <f>IF($F755="","",IF(Configuración!$C$3="Responsable inscripto",$F755/(1+IF($D755="",Configuración!$C$4,$D755)),$F755))</f>
        <v/>
      </c>
      <c r="I755" s="20">
        <f>IF(OR($E755="",$H755=""),"",$H755-$E755)</f>
        <v/>
      </c>
      <c r="J755" s="17">
        <f>IF(OR($I755="",N($H755)=0),"",$I755/$H755)</f>
        <v/>
      </c>
      <c r="K755" s="17">
        <f>IF(OR($I755="",N($E755)=0),"",$I755/$E755)</f>
        <v/>
      </c>
      <c r="L755" s="17">
        <f>IF($C755="","",IFERROR(INDEX(Rubros!$B$2:$B$31,MATCH($C755,Rubros!$A$2:$A$31,0)),""))</f>
        <v/>
      </c>
      <c r="M755" s="21">
        <f>IF($J755="","",IF($J755&lt;0,"Pierde plata",IF($L755="","Sin objetivo",IF($J755&gt;=$L755,"OK","Bajo objetivo"))))</f>
        <v/>
      </c>
      <c r="N755" s="20">
        <f>IF(OR($E755="",$L755="",N($L755)&gt;=1),"",ROUNDUP($E755/(1-$L755)*IF(Configuración!$C$3="Responsable inscripto",1+IF($D755="",Configuración!$C$4,$D755),1),0))</f>
        <v/>
      </c>
      <c r="O755" s="22">
        <f>IF(OR($I755="",$G755=""),"",$I755*$G755)</f>
        <v/>
      </c>
      <c r="P755" s="22">
        <f>IF(OR($H755="",$G755=""),"",$H755*$G755)</f>
        <v/>
      </c>
    </row>
    <row r="756">
      <c r="A756" s="15" t="n"/>
      <c r="B756" s="15" t="n"/>
      <c r="C756" s="15" t="n"/>
      <c r="D756" s="16" t="n"/>
      <c r="E756" s="19" t="n"/>
      <c r="F756" s="19" t="n"/>
      <c r="G756" s="15" t="n"/>
      <c r="H756" s="20">
        <f>IF($F756="","",IF(Configuración!$C$3="Responsable inscripto",$F756/(1+IF($D756="",Configuración!$C$4,$D756)),$F756))</f>
        <v/>
      </c>
      <c r="I756" s="20">
        <f>IF(OR($E756="",$H756=""),"",$H756-$E756)</f>
        <v/>
      </c>
      <c r="J756" s="17">
        <f>IF(OR($I756="",N($H756)=0),"",$I756/$H756)</f>
        <v/>
      </c>
      <c r="K756" s="17">
        <f>IF(OR($I756="",N($E756)=0),"",$I756/$E756)</f>
        <v/>
      </c>
      <c r="L756" s="17">
        <f>IF($C756="","",IFERROR(INDEX(Rubros!$B$2:$B$31,MATCH($C756,Rubros!$A$2:$A$31,0)),""))</f>
        <v/>
      </c>
      <c r="M756" s="21">
        <f>IF($J756="","",IF($J756&lt;0,"Pierde plata",IF($L756="","Sin objetivo",IF($J756&gt;=$L756,"OK","Bajo objetivo"))))</f>
        <v/>
      </c>
      <c r="N756" s="20">
        <f>IF(OR($E756="",$L756="",N($L756)&gt;=1),"",ROUNDUP($E756/(1-$L756)*IF(Configuración!$C$3="Responsable inscripto",1+IF($D756="",Configuración!$C$4,$D756),1),0))</f>
        <v/>
      </c>
      <c r="O756" s="22">
        <f>IF(OR($I756="",$G756=""),"",$I756*$G756)</f>
        <v/>
      </c>
      <c r="P756" s="22">
        <f>IF(OR($H756="",$G756=""),"",$H756*$G756)</f>
        <v/>
      </c>
    </row>
    <row r="757">
      <c r="A757" s="15" t="n"/>
      <c r="B757" s="15" t="n"/>
      <c r="C757" s="15" t="n"/>
      <c r="D757" s="16" t="n"/>
      <c r="E757" s="19" t="n"/>
      <c r="F757" s="19" t="n"/>
      <c r="G757" s="15" t="n"/>
      <c r="H757" s="20">
        <f>IF($F757="","",IF(Configuración!$C$3="Responsable inscripto",$F757/(1+IF($D757="",Configuración!$C$4,$D757)),$F757))</f>
        <v/>
      </c>
      <c r="I757" s="20">
        <f>IF(OR($E757="",$H757=""),"",$H757-$E757)</f>
        <v/>
      </c>
      <c r="J757" s="17">
        <f>IF(OR($I757="",N($H757)=0),"",$I757/$H757)</f>
        <v/>
      </c>
      <c r="K757" s="17">
        <f>IF(OR($I757="",N($E757)=0),"",$I757/$E757)</f>
        <v/>
      </c>
      <c r="L757" s="17">
        <f>IF($C757="","",IFERROR(INDEX(Rubros!$B$2:$B$31,MATCH($C757,Rubros!$A$2:$A$31,0)),""))</f>
        <v/>
      </c>
      <c r="M757" s="21">
        <f>IF($J757="","",IF($J757&lt;0,"Pierde plata",IF($L757="","Sin objetivo",IF($J757&gt;=$L757,"OK","Bajo objetivo"))))</f>
        <v/>
      </c>
      <c r="N757" s="20">
        <f>IF(OR($E757="",$L757="",N($L757)&gt;=1),"",ROUNDUP($E757/(1-$L757)*IF(Configuración!$C$3="Responsable inscripto",1+IF($D757="",Configuración!$C$4,$D757),1),0))</f>
        <v/>
      </c>
      <c r="O757" s="22">
        <f>IF(OR($I757="",$G757=""),"",$I757*$G757)</f>
        <v/>
      </c>
      <c r="P757" s="22">
        <f>IF(OR($H757="",$G757=""),"",$H757*$G757)</f>
        <v/>
      </c>
    </row>
    <row r="758">
      <c r="A758" s="15" t="n"/>
      <c r="B758" s="15" t="n"/>
      <c r="C758" s="15" t="n"/>
      <c r="D758" s="16" t="n"/>
      <c r="E758" s="19" t="n"/>
      <c r="F758" s="19" t="n"/>
      <c r="G758" s="15" t="n"/>
      <c r="H758" s="20">
        <f>IF($F758="","",IF(Configuración!$C$3="Responsable inscripto",$F758/(1+IF($D758="",Configuración!$C$4,$D758)),$F758))</f>
        <v/>
      </c>
      <c r="I758" s="20">
        <f>IF(OR($E758="",$H758=""),"",$H758-$E758)</f>
        <v/>
      </c>
      <c r="J758" s="17">
        <f>IF(OR($I758="",N($H758)=0),"",$I758/$H758)</f>
        <v/>
      </c>
      <c r="K758" s="17">
        <f>IF(OR($I758="",N($E758)=0),"",$I758/$E758)</f>
        <v/>
      </c>
      <c r="L758" s="17">
        <f>IF($C758="","",IFERROR(INDEX(Rubros!$B$2:$B$31,MATCH($C758,Rubros!$A$2:$A$31,0)),""))</f>
        <v/>
      </c>
      <c r="M758" s="21">
        <f>IF($J758="","",IF($J758&lt;0,"Pierde plata",IF($L758="","Sin objetivo",IF($J758&gt;=$L758,"OK","Bajo objetivo"))))</f>
        <v/>
      </c>
      <c r="N758" s="20">
        <f>IF(OR($E758="",$L758="",N($L758)&gt;=1),"",ROUNDUP($E758/(1-$L758)*IF(Configuración!$C$3="Responsable inscripto",1+IF($D758="",Configuración!$C$4,$D758),1),0))</f>
        <v/>
      </c>
      <c r="O758" s="22">
        <f>IF(OR($I758="",$G758=""),"",$I758*$G758)</f>
        <v/>
      </c>
      <c r="P758" s="22">
        <f>IF(OR($H758="",$G758=""),"",$H758*$G758)</f>
        <v/>
      </c>
    </row>
    <row r="759">
      <c r="A759" s="15" t="n"/>
      <c r="B759" s="15" t="n"/>
      <c r="C759" s="15" t="n"/>
      <c r="D759" s="16" t="n"/>
      <c r="E759" s="19" t="n"/>
      <c r="F759" s="19" t="n"/>
      <c r="G759" s="15" t="n"/>
      <c r="H759" s="20">
        <f>IF($F759="","",IF(Configuración!$C$3="Responsable inscripto",$F759/(1+IF($D759="",Configuración!$C$4,$D759)),$F759))</f>
        <v/>
      </c>
      <c r="I759" s="20">
        <f>IF(OR($E759="",$H759=""),"",$H759-$E759)</f>
        <v/>
      </c>
      <c r="J759" s="17">
        <f>IF(OR($I759="",N($H759)=0),"",$I759/$H759)</f>
        <v/>
      </c>
      <c r="K759" s="17">
        <f>IF(OR($I759="",N($E759)=0),"",$I759/$E759)</f>
        <v/>
      </c>
      <c r="L759" s="17">
        <f>IF($C759="","",IFERROR(INDEX(Rubros!$B$2:$B$31,MATCH($C759,Rubros!$A$2:$A$31,0)),""))</f>
        <v/>
      </c>
      <c r="M759" s="21">
        <f>IF($J759="","",IF($J759&lt;0,"Pierde plata",IF($L759="","Sin objetivo",IF($J759&gt;=$L759,"OK","Bajo objetivo"))))</f>
        <v/>
      </c>
      <c r="N759" s="20">
        <f>IF(OR($E759="",$L759="",N($L759)&gt;=1),"",ROUNDUP($E759/(1-$L759)*IF(Configuración!$C$3="Responsable inscripto",1+IF($D759="",Configuración!$C$4,$D759),1),0))</f>
        <v/>
      </c>
      <c r="O759" s="22">
        <f>IF(OR($I759="",$G759=""),"",$I759*$G759)</f>
        <v/>
      </c>
      <c r="P759" s="22">
        <f>IF(OR($H759="",$G759=""),"",$H759*$G759)</f>
        <v/>
      </c>
    </row>
    <row r="760">
      <c r="A760" s="15" t="n"/>
      <c r="B760" s="15" t="n"/>
      <c r="C760" s="15" t="n"/>
      <c r="D760" s="16" t="n"/>
      <c r="E760" s="19" t="n"/>
      <c r="F760" s="19" t="n"/>
      <c r="G760" s="15" t="n"/>
      <c r="H760" s="20">
        <f>IF($F760="","",IF(Configuración!$C$3="Responsable inscripto",$F760/(1+IF($D760="",Configuración!$C$4,$D760)),$F760))</f>
        <v/>
      </c>
      <c r="I760" s="20">
        <f>IF(OR($E760="",$H760=""),"",$H760-$E760)</f>
        <v/>
      </c>
      <c r="J760" s="17">
        <f>IF(OR($I760="",N($H760)=0),"",$I760/$H760)</f>
        <v/>
      </c>
      <c r="K760" s="17">
        <f>IF(OR($I760="",N($E760)=0),"",$I760/$E760)</f>
        <v/>
      </c>
      <c r="L760" s="17">
        <f>IF($C760="","",IFERROR(INDEX(Rubros!$B$2:$B$31,MATCH($C760,Rubros!$A$2:$A$31,0)),""))</f>
        <v/>
      </c>
      <c r="M760" s="21">
        <f>IF($J760="","",IF($J760&lt;0,"Pierde plata",IF($L760="","Sin objetivo",IF($J760&gt;=$L760,"OK","Bajo objetivo"))))</f>
        <v/>
      </c>
      <c r="N760" s="20">
        <f>IF(OR($E760="",$L760="",N($L760)&gt;=1),"",ROUNDUP($E760/(1-$L760)*IF(Configuración!$C$3="Responsable inscripto",1+IF($D760="",Configuración!$C$4,$D760),1),0))</f>
        <v/>
      </c>
      <c r="O760" s="22">
        <f>IF(OR($I760="",$G760=""),"",$I760*$G760)</f>
        <v/>
      </c>
      <c r="P760" s="22">
        <f>IF(OR($H760="",$G760=""),"",$H760*$G760)</f>
        <v/>
      </c>
    </row>
    <row r="761">
      <c r="A761" s="15" t="n"/>
      <c r="B761" s="15" t="n"/>
      <c r="C761" s="15" t="n"/>
      <c r="D761" s="16" t="n"/>
      <c r="E761" s="19" t="n"/>
      <c r="F761" s="19" t="n"/>
      <c r="G761" s="15" t="n"/>
      <c r="H761" s="20">
        <f>IF($F761="","",IF(Configuración!$C$3="Responsable inscripto",$F761/(1+IF($D761="",Configuración!$C$4,$D761)),$F761))</f>
        <v/>
      </c>
      <c r="I761" s="20">
        <f>IF(OR($E761="",$H761=""),"",$H761-$E761)</f>
        <v/>
      </c>
      <c r="J761" s="17">
        <f>IF(OR($I761="",N($H761)=0),"",$I761/$H761)</f>
        <v/>
      </c>
      <c r="K761" s="17">
        <f>IF(OR($I761="",N($E761)=0),"",$I761/$E761)</f>
        <v/>
      </c>
      <c r="L761" s="17">
        <f>IF($C761="","",IFERROR(INDEX(Rubros!$B$2:$B$31,MATCH($C761,Rubros!$A$2:$A$31,0)),""))</f>
        <v/>
      </c>
      <c r="M761" s="21">
        <f>IF($J761="","",IF($J761&lt;0,"Pierde plata",IF($L761="","Sin objetivo",IF($J761&gt;=$L761,"OK","Bajo objetivo"))))</f>
        <v/>
      </c>
      <c r="N761" s="20">
        <f>IF(OR($E761="",$L761="",N($L761)&gt;=1),"",ROUNDUP($E761/(1-$L761)*IF(Configuración!$C$3="Responsable inscripto",1+IF($D761="",Configuración!$C$4,$D761),1),0))</f>
        <v/>
      </c>
      <c r="O761" s="22">
        <f>IF(OR($I761="",$G761=""),"",$I761*$G761)</f>
        <v/>
      </c>
      <c r="P761" s="22">
        <f>IF(OR($H761="",$G761=""),"",$H761*$G761)</f>
        <v/>
      </c>
    </row>
    <row r="762">
      <c r="A762" s="15" t="n"/>
      <c r="B762" s="15" t="n"/>
      <c r="C762" s="15" t="n"/>
      <c r="D762" s="16" t="n"/>
      <c r="E762" s="19" t="n"/>
      <c r="F762" s="19" t="n"/>
      <c r="G762" s="15" t="n"/>
      <c r="H762" s="20">
        <f>IF($F762="","",IF(Configuración!$C$3="Responsable inscripto",$F762/(1+IF($D762="",Configuración!$C$4,$D762)),$F762))</f>
        <v/>
      </c>
      <c r="I762" s="20">
        <f>IF(OR($E762="",$H762=""),"",$H762-$E762)</f>
        <v/>
      </c>
      <c r="J762" s="17">
        <f>IF(OR($I762="",N($H762)=0),"",$I762/$H762)</f>
        <v/>
      </c>
      <c r="K762" s="17">
        <f>IF(OR($I762="",N($E762)=0),"",$I762/$E762)</f>
        <v/>
      </c>
      <c r="L762" s="17">
        <f>IF($C762="","",IFERROR(INDEX(Rubros!$B$2:$B$31,MATCH($C762,Rubros!$A$2:$A$31,0)),""))</f>
        <v/>
      </c>
      <c r="M762" s="21">
        <f>IF($J762="","",IF($J762&lt;0,"Pierde plata",IF($L762="","Sin objetivo",IF($J762&gt;=$L762,"OK","Bajo objetivo"))))</f>
        <v/>
      </c>
      <c r="N762" s="20">
        <f>IF(OR($E762="",$L762="",N($L762)&gt;=1),"",ROUNDUP($E762/(1-$L762)*IF(Configuración!$C$3="Responsable inscripto",1+IF($D762="",Configuración!$C$4,$D762),1),0))</f>
        <v/>
      </c>
      <c r="O762" s="22">
        <f>IF(OR($I762="",$G762=""),"",$I762*$G762)</f>
        <v/>
      </c>
      <c r="P762" s="22">
        <f>IF(OR($H762="",$G762=""),"",$H762*$G762)</f>
        <v/>
      </c>
    </row>
    <row r="763">
      <c r="A763" s="15" t="n"/>
      <c r="B763" s="15" t="n"/>
      <c r="C763" s="15" t="n"/>
      <c r="D763" s="16" t="n"/>
      <c r="E763" s="19" t="n"/>
      <c r="F763" s="19" t="n"/>
      <c r="G763" s="15" t="n"/>
      <c r="H763" s="20">
        <f>IF($F763="","",IF(Configuración!$C$3="Responsable inscripto",$F763/(1+IF($D763="",Configuración!$C$4,$D763)),$F763))</f>
        <v/>
      </c>
      <c r="I763" s="20">
        <f>IF(OR($E763="",$H763=""),"",$H763-$E763)</f>
        <v/>
      </c>
      <c r="J763" s="17">
        <f>IF(OR($I763="",N($H763)=0),"",$I763/$H763)</f>
        <v/>
      </c>
      <c r="K763" s="17">
        <f>IF(OR($I763="",N($E763)=0),"",$I763/$E763)</f>
        <v/>
      </c>
      <c r="L763" s="17">
        <f>IF($C763="","",IFERROR(INDEX(Rubros!$B$2:$B$31,MATCH($C763,Rubros!$A$2:$A$31,0)),""))</f>
        <v/>
      </c>
      <c r="M763" s="21">
        <f>IF($J763="","",IF($J763&lt;0,"Pierde plata",IF($L763="","Sin objetivo",IF($J763&gt;=$L763,"OK","Bajo objetivo"))))</f>
        <v/>
      </c>
      <c r="N763" s="20">
        <f>IF(OR($E763="",$L763="",N($L763)&gt;=1),"",ROUNDUP($E763/(1-$L763)*IF(Configuración!$C$3="Responsable inscripto",1+IF($D763="",Configuración!$C$4,$D763),1),0))</f>
        <v/>
      </c>
      <c r="O763" s="22">
        <f>IF(OR($I763="",$G763=""),"",$I763*$G763)</f>
        <v/>
      </c>
      <c r="P763" s="22">
        <f>IF(OR($H763="",$G763=""),"",$H763*$G763)</f>
        <v/>
      </c>
    </row>
    <row r="764">
      <c r="A764" s="15" t="n"/>
      <c r="B764" s="15" t="n"/>
      <c r="C764" s="15" t="n"/>
      <c r="D764" s="16" t="n"/>
      <c r="E764" s="19" t="n"/>
      <c r="F764" s="19" t="n"/>
      <c r="G764" s="15" t="n"/>
      <c r="H764" s="20">
        <f>IF($F764="","",IF(Configuración!$C$3="Responsable inscripto",$F764/(1+IF($D764="",Configuración!$C$4,$D764)),$F764))</f>
        <v/>
      </c>
      <c r="I764" s="20">
        <f>IF(OR($E764="",$H764=""),"",$H764-$E764)</f>
        <v/>
      </c>
      <c r="J764" s="17">
        <f>IF(OR($I764="",N($H764)=0),"",$I764/$H764)</f>
        <v/>
      </c>
      <c r="K764" s="17">
        <f>IF(OR($I764="",N($E764)=0),"",$I764/$E764)</f>
        <v/>
      </c>
      <c r="L764" s="17">
        <f>IF($C764="","",IFERROR(INDEX(Rubros!$B$2:$B$31,MATCH($C764,Rubros!$A$2:$A$31,0)),""))</f>
        <v/>
      </c>
      <c r="M764" s="21">
        <f>IF($J764="","",IF($J764&lt;0,"Pierde plata",IF($L764="","Sin objetivo",IF($J764&gt;=$L764,"OK","Bajo objetivo"))))</f>
        <v/>
      </c>
      <c r="N764" s="20">
        <f>IF(OR($E764="",$L764="",N($L764)&gt;=1),"",ROUNDUP($E764/(1-$L764)*IF(Configuración!$C$3="Responsable inscripto",1+IF($D764="",Configuración!$C$4,$D764),1),0))</f>
        <v/>
      </c>
      <c r="O764" s="22">
        <f>IF(OR($I764="",$G764=""),"",$I764*$G764)</f>
        <v/>
      </c>
      <c r="P764" s="22">
        <f>IF(OR($H764="",$G764=""),"",$H764*$G764)</f>
        <v/>
      </c>
    </row>
    <row r="765">
      <c r="A765" s="15" t="n"/>
      <c r="B765" s="15" t="n"/>
      <c r="C765" s="15" t="n"/>
      <c r="D765" s="16" t="n"/>
      <c r="E765" s="19" t="n"/>
      <c r="F765" s="19" t="n"/>
      <c r="G765" s="15" t="n"/>
      <c r="H765" s="20">
        <f>IF($F765="","",IF(Configuración!$C$3="Responsable inscripto",$F765/(1+IF($D765="",Configuración!$C$4,$D765)),$F765))</f>
        <v/>
      </c>
      <c r="I765" s="20">
        <f>IF(OR($E765="",$H765=""),"",$H765-$E765)</f>
        <v/>
      </c>
      <c r="J765" s="17">
        <f>IF(OR($I765="",N($H765)=0),"",$I765/$H765)</f>
        <v/>
      </c>
      <c r="K765" s="17">
        <f>IF(OR($I765="",N($E765)=0),"",$I765/$E765)</f>
        <v/>
      </c>
      <c r="L765" s="17">
        <f>IF($C765="","",IFERROR(INDEX(Rubros!$B$2:$B$31,MATCH($C765,Rubros!$A$2:$A$31,0)),""))</f>
        <v/>
      </c>
      <c r="M765" s="21">
        <f>IF($J765="","",IF($J765&lt;0,"Pierde plata",IF($L765="","Sin objetivo",IF($J765&gt;=$L765,"OK","Bajo objetivo"))))</f>
        <v/>
      </c>
      <c r="N765" s="20">
        <f>IF(OR($E765="",$L765="",N($L765)&gt;=1),"",ROUNDUP($E765/(1-$L765)*IF(Configuración!$C$3="Responsable inscripto",1+IF($D765="",Configuración!$C$4,$D765),1),0))</f>
        <v/>
      </c>
      <c r="O765" s="22">
        <f>IF(OR($I765="",$G765=""),"",$I765*$G765)</f>
        <v/>
      </c>
      <c r="P765" s="22">
        <f>IF(OR($H765="",$G765=""),"",$H765*$G765)</f>
        <v/>
      </c>
    </row>
    <row r="766">
      <c r="A766" s="15" t="n"/>
      <c r="B766" s="15" t="n"/>
      <c r="C766" s="15" t="n"/>
      <c r="D766" s="16" t="n"/>
      <c r="E766" s="19" t="n"/>
      <c r="F766" s="19" t="n"/>
      <c r="G766" s="15" t="n"/>
      <c r="H766" s="20">
        <f>IF($F766="","",IF(Configuración!$C$3="Responsable inscripto",$F766/(1+IF($D766="",Configuración!$C$4,$D766)),$F766))</f>
        <v/>
      </c>
      <c r="I766" s="20">
        <f>IF(OR($E766="",$H766=""),"",$H766-$E766)</f>
        <v/>
      </c>
      <c r="J766" s="17">
        <f>IF(OR($I766="",N($H766)=0),"",$I766/$H766)</f>
        <v/>
      </c>
      <c r="K766" s="17">
        <f>IF(OR($I766="",N($E766)=0),"",$I766/$E766)</f>
        <v/>
      </c>
      <c r="L766" s="17">
        <f>IF($C766="","",IFERROR(INDEX(Rubros!$B$2:$B$31,MATCH($C766,Rubros!$A$2:$A$31,0)),""))</f>
        <v/>
      </c>
      <c r="M766" s="21">
        <f>IF($J766="","",IF($J766&lt;0,"Pierde plata",IF($L766="","Sin objetivo",IF($J766&gt;=$L766,"OK","Bajo objetivo"))))</f>
        <v/>
      </c>
      <c r="N766" s="20">
        <f>IF(OR($E766="",$L766="",N($L766)&gt;=1),"",ROUNDUP($E766/(1-$L766)*IF(Configuración!$C$3="Responsable inscripto",1+IF($D766="",Configuración!$C$4,$D766),1),0))</f>
        <v/>
      </c>
      <c r="O766" s="22">
        <f>IF(OR($I766="",$G766=""),"",$I766*$G766)</f>
        <v/>
      </c>
      <c r="P766" s="22">
        <f>IF(OR($H766="",$G766=""),"",$H766*$G766)</f>
        <v/>
      </c>
    </row>
    <row r="767">
      <c r="A767" s="15" t="n"/>
      <c r="B767" s="15" t="n"/>
      <c r="C767" s="15" t="n"/>
      <c r="D767" s="16" t="n"/>
      <c r="E767" s="19" t="n"/>
      <c r="F767" s="19" t="n"/>
      <c r="G767" s="15" t="n"/>
      <c r="H767" s="20">
        <f>IF($F767="","",IF(Configuración!$C$3="Responsable inscripto",$F767/(1+IF($D767="",Configuración!$C$4,$D767)),$F767))</f>
        <v/>
      </c>
      <c r="I767" s="20">
        <f>IF(OR($E767="",$H767=""),"",$H767-$E767)</f>
        <v/>
      </c>
      <c r="J767" s="17">
        <f>IF(OR($I767="",N($H767)=0),"",$I767/$H767)</f>
        <v/>
      </c>
      <c r="K767" s="17">
        <f>IF(OR($I767="",N($E767)=0),"",$I767/$E767)</f>
        <v/>
      </c>
      <c r="L767" s="17">
        <f>IF($C767="","",IFERROR(INDEX(Rubros!$B$2:$B$31,MATCH($C767,Rubros!$A$2:$A$31,0)),""))</f>
        <v/>
      </c>
      <c r="M767" s="21">
        <f>IF($J767="","",IF($J767&lt;0,"Pierde plata",IF($L767="","Sin objetivo",IF($J767&gt;=$L767,"OK","Bajo objetivo"))))</f>
        <v/>
      </c>
      <c r="N767" s="20">
        <f>IF(OR($E767="",$L767="",N($L767)&gt;=1),"",ROUNDUP($E767/(1-$L767)*IF(Configuración!$C$3="Responsable inscripto",1+IF($D767="",Configuración!$C$4,$D767),1),0))</f>
        <v/>
      </c>
      <c r="O767" s="22">
        <f>IF(OR($I767="",$G767=""),"",$I767*$G767)</f>
        <v/>
      </c>
      <c r="P767" s="22">
        <f>IF(OR($H767="",$G767=""),"",$H767*$G767)</f>
        <v/>
      </c>
    </row>
    <row r="768">
      <c r="A768" s="15" t="n"/>
      <c r="B768" s="15" t="n"/>
      <c r="C768" s="15" t="n"/>
      <c r="D768" s="16" t="n"/>
      <c r="E768" s="19" t="n"/>
      <c r="F768" s="19" t="n"/>
      <c r="G768" s="15" t="n"/>
      <c r="H768" s="20">
        <f>IF($F768="","",IF(Configuración!$C$3="Responsable inscripto",$F768/(1+IF($D768="",Configuración!$C$4,$D768)),$F768))</f>
        <v/>
      </c>
      <c r="I768" s="20">
        <f>IF(OR($E768="",$H768=""),"",$H768-$E768)</f>
        <v/>
      </c>
      <c r="J768" s="17">
        <f>IF(OR($I768="",N($H768)=0),"",$I768/$H768)</f>
        <v/>
      </c>
      <c r="K768" s="17">
        <f>IF(OR($I768="",N($E768)=0),"",$I768/$E768)</f>
        <v/>
      </c>
      <c r="L768" s="17">
        <f>IF($C768="","",IFERROR(INDEX(Rubros!$B$2:$B$31,MATCH($C768,Rubros!$A$2:$A$31,0)),""))</f>
        <v/>
      </c>
      <c r="M768" s="21">
        <f>IF($J768="","",IF($J768&lt;0,"Pierde plata",IF($L768="","Sin objetivo",IF($J768&gt;=$L768,"OK","Bajo objetivo"))))</f>
        <v/>
      </c>
      <c r="N768" s="20">
        <f>IF(OR($E768="",$L768="",N($L768)&gt;=1),"",ROUNDUP($E768/(1-$L768)*IF(Configuración!$C$3="Responsable inscripto",1+IF($D768="",Configuración!$C$4,$D768),1),0))</f>
        <v/>
      </c>
      <c r="O768" s="22">
        <f>IF(OR($I768="",$G768=""),"",$I768*$G768)</f>
        <v/>
      </c>
      <c r="P768" s="22">
        <f>IF(OR($H768="",$G768=""),"",$H768*$G768)</f>
        <v/>
      </c>
    </row>
    <row r="769">
      <c r="A769" s="15" t="n"/>
      <c r="B769" s="15" t="n"/>
      <c r="C769" s="15" t="n"/>
      <c r="D769" s="16" t="n"/>
      <c r="E769" s="19" t="n"/>
      <c r="F769" s="19" t="n"/>
      <c r="G769" s="15" t="n"/>
      <c r="H769" s="20">
        <f>IF($F769="","",IF(Configuración!$C$3="Responsable inscripto",$F769/(1+IF($D769="",Configuración!$C$4,$D769)),$F769))</f>
        <v/>
      </c>
      <c r="I769" s="20">
        <f>IF(OR($E769="",$H769=""),"",$H769-$E769)</f>
        <v/>
      </c>
      <c r="J769" s="17">
        <f>IF(OR($I769="",N($H769)=0),"",$I769/$H769)</f>
        <v/>
      </c>
      <c r="K769" s="17">
        <f>IF(OR($I769="",N($E769)=0),"",$I769/$E769)</f>
        <v/>
      </c>
      <c r="L769" s="17">
        <f>IF($C769="","",IFERROR(INDEX(Rubros!$B$2:$B$31,MATCH($C769,Rubros!$A$2:$A$31,0)),""))</f>
        <v/>
      </c>
      <c r="M769" s="21">
        <f>IF($J769="","",IF($J769&lt;0,"Pierde plata",IF($L769="","Sin objetivo",IF($J769&gt;=$L769,"OK","Bajo objetivo"))))</f>
        <v/>
      </c>
      <c r="N769" s="20">
        <f>IF(OR($E769="",$L769="",N($L769)&gt;=1),"",ROUNDUP($E769/(1-$L769)*IF(Configuración!$C$3="Responsable inscripto",1+IF($D769="",Configuración!$C$4,$D769),1),0))</f>
        <v/>
      </c>
      <c r="O769" s="22">
        <f>IF(OR($I769="",$G769=""),"",$I769*$G769)</f>
        <v/>
      </c>
      <c r="P769" s="22">
        <f>IF(OR($H769="",$G769=""),"",$H769*$G769)</f>
        <v/>
      </c>
    </row>
    <row r="770">
      <c r="A770" s="15" t="n"/>
      <c r="B770" s="15" t="n"/>
      <c r="C770" s="15" t="n"/>
      <c r="D770" s="16" t="n"/>
      <c r="E770" s="19" t="n"/>
      <c r="F770" s="19" t="n"/>
      <c r="G770" s="15" t="n"/>
      <c r="H770" s="20">
        <f>IF($F770="","",IF(Configuración!$C$3="Responsable inscripto",$F770/(1+IF($D770="",Configuración!$C$4,$D770)),$F770))</f>
        <v/>
      </c>
      <c r="I770" s="20">
        <f>IF(OR($E770="",$H770=""),"",$H770-$E770)</f>
        <v/>
      </c>
      <c r="J770" s="17">
        <f>IF(OR($I770="",N($H770)=0),"",$I770/$H770)</f>
        <v/>
      </c>
      <c r="K770" s="17">
        <f>IF(OR($I770="",N($E770)=0),"",$I770/$E770)</f>
        <v/>
      </c>
      <c r="L770" s="17">
        <f>IF($C770="","",IFERROR(INDEX(Rubros!$B$2:$B$31,MATCH($C770,Rubros!$A$2:$A$31,0)),""))</f>
        <v/>
      </c>
      <c r="M770" s="21">
        <f>IF($J770="","",IF($J770&lt;0,"Pierde plata",IF($L770="","Sin objetivo",IF($J770&gt;=$L770,"OK","Bajo objetivo"))))</f>
        <v/>
      </c>
      <c r="N770" s="20">
        <f>IF(OR($E770="",$L770="",N($L770)&gt;=1),"",ROUNDUP($E770/(1-$L770)*IF(Configuración!$C$3="Responsable inscripto",1+IF($D770="",Configuración!$C$4,$D770),1),0))</f>
        <v/>
      </c>
      <c r="O770" s="22">
        <f>IF(OR($I770="",$G770=""),"",$I770*$G770)</f>
        <v/>
      </c>
      <c r="P770" s="22">
        <f>IF(OR($H770="",$G770=""),"",$H770*$G770)</f>
        <v/>
      </c>
    </row>
    <row r="771">
      <c r="A771" s="15" t="n"/>
      <c r="B771" s="15" t="n"/>
      <c r="C771" s="15" t="n"/>
      <c r="D771" s="16" t="n"/>
      <c r="E771" s="19" t="n"/>
      <c r="F771" s="19" t="n"/>
      <c r="G771" s="15" t="n"/>
      <c r="H771" s="20">
        <f>IF($F771="","",IF(Configuración!$C$3="Responsable inscripto",$F771/(1+IF($D771="",Configuración!$C$4,$D771)),$F771))</f>
        <v/>
      </c>
      <c r="I771" s="20">
        <f>IF(OR($E771="",$H771=""),"",$H771-$E771)</f>
        <v/>
      </c>
      <c r="J771" s="17">
        <f>IF(OR($I771="",N($H771)=0),"",$I771/$H771)</f>
        <v/>
      </c>
      <c r="K771" s="17">
        <f>IF(OR($I771="",N($E771)=0),"",$I771/$E771)</f>
        <v/>
      </c>
      <c r="L771" s="17">
        <f>IF($C771="","",IFERROR(INDEX(Rubros!$B$2:$B$31,MATCH($C771,Rubros!$A$2:$A$31,0)),""))</f>
        <v/>
      </c>
      <c r="M771" s="21">
        <f>IF($J771="","",IF($J771&lt;0,"Pierde plata",IF($L771="","Sin objetivo",IF($J771&gt;=$L771,"OK","Bajo objetivo"))))</f>
        <v/>
      </c>
      <c r="N771" s="20">
        <f>IF(OR($E771="",$L771="",N($L771)&gt;=1),"",ROUNDUP($E771/(1-$L771)*IF(Configuración!$C$3="Responsable inscripto",1+IF($D771="",Configuración!$C$4,$D771),1),0))</f>
        <v/>
      </c>
      <c r="O771" s="22">
        <f>IF(OR($I771="",$G771=""),"",$I771*$G771)</f>
        <v/>
      </c>
      <c r="P771" s="22">
        <f>IF(OR($H771="",$G771=""),"",$H771*$G771)</f>
        <v/>
      </c>
    </row>
    <row r="772">
      <c r="A772" s="15" t="n"/>
      <c r="B772" s="15" t="n"/>
      <c r="C772" s="15" t="n"/>
      <c r="D772" s="16" t="n"/>
      <c r="E772" s="19" t="n"/>
      <c r="F772" s="19" t="n"/>
      <c r="G772" s="15" t="n"/>
      <c r="H772" s="20">
        <f>IF($F772="","",IF(Configuración!$C$3="Responsable inscripto",$F772/(1+IF($D772="",Configuración!$C$4,$D772)),$F772))</f>
        <v/>
      </c>
      <c r="I772" s="20">
        <f>IF(OR($E772="",$H772=""),"",$H772-$E772)</f>
        <v/>
      </c>
      <c r="J772" s="17">
        <f>IF(OR($I772="",N($H772)=0),"",$I772/$H772)</f>
        <v/>
      </c>
      <c r="K772" s="17">
        <f>IF(OR($I772="",N($E772)=0),"",$I772/$E772)</f>
        <v/>
      </c>
      <c r="L772" s="17">
        <f>IF($C772="","",IFERROR(INDEX(Rubros!$B$2:$B$31,MATCH($C772,Rubros!$A$2:$A$31,0)),""))</f>
        <v/>
      </c>
      <c r="M772" s="21">
        <f>IF($J772="","",IF($J772&lt;0,"Pierde plata",IF($L772="","Sin objetivo",IF($J772&gt;=$L772,"OK","Bajo objetivo"))))</f>
        <v/>
      </c>
      <c r="N772" s="20">
        <f>IF(OR($E772="",$L772="",N($L772)&gt;=1),"",ROUNDUP($E772/(1-$L772)*IF(Configuración!$C$3="Responsable inscripto",1+IF($D772="",Configuración!$C$4,$D772),1),0))</f>
        <v/>
      </c>
      <c r="O772" s="22">
        <f>IF(OR($I772="",$G772=""),"",$I772*$G772)</f>
        <v/>
      </c>
      <c r="P772" s="22">
        <f>IF(OR($H772="",$G772=""),"",$H772*$G772)</f>
        <v/>
      </c>
    </row>
    <row r="773">
      <c r="A773" s="15" t="n"/>
      <c r="B773" s="15" t="n"/>
      <c r="C773" s="15" t="n"/>
      <c r="D773" s="16" t="n"/>
      <c r="E773" s="19" t="n"/>
      <c r="F773" s="19" t="n"/>
      <c r="G773" s="15" t="n"/>
      <c r="H773" s="20">
        <f>IF($F773="","",IF(Configuración!$C$3="Responsable inscripto",$F773/(1+IF($D773="",Configuración!$C$4,$D773)),$F773))</f>
        <v/>
      </c>
      <c r="I773" s="20">
        <f>IF(OR($E773="",$H773=""),"",$H773-$E773)</f>
        <v/>
      </c>
      <c r="J773" s="17">
        <f>IF(OR($I773="",N($H773)=0),"",$I773/$H773)</f>
        <v/>
      </c>
      <c r="K773" s="17">
        <f>IF(OR($I773="",N($E773)=0),"",$I773/$E773)</f>
        <v/>
      </c>
      <c r="L773" s="17">
        <f>IF($C773="","",IFERROR(INDEX(Rubros!$B$2:$B$31,MATCH($C773,Rubros!$A$2:$A$31,0)),""))</f>
        <v/>
      </c>
      <c r="M773" s="21">
        <f>IF($J773="","",IF($J773&lt;0,"Pierde plata",IF($L773="","Sin objetivo",IF($J773&gt;=$L773,"OK","Bajo objetivo"))))</f>
        <v/>
      </c>
      <c r="N773" s="20">
        <f>IF(OR($E773="",$L773="",N($L773)&gt;=1),"",ROUNDUP($E773/(1-$L773)*IF(Configuración!$C$3="Responsable inscripto",1+IF($D773="",Configuración!$C$4,$D773),1),0))</f>
        <v/>
      </c>
      <c r="O773" s="22">
        <f>IF(OR($I773="",$G773=""),"",$I773*$G773)</f>
        <v/>
      </c>
      <c r="P773" s="22">
        <f>IF(OR($H773="",$G773=""),"",$H773*$G773)</f>
        <v/>
      </c>
    </row>
    <row r="774">
      <c r="A774" s="15" t="n"/>
      <c r="B774" s="15" t="n"/>
      <c r="C774" s="15" t="n"/>
      <c r="D774" s="16" t="n"/>
      <c r="E774" s="19" t="n"/>
      <c r="F774" s="19" t="n"/>
      <c r="G774" s="15" t="n"/>
      <c r="H774" s="20">
        <f>IF($F774="","",IF(Configuración!$C$3="Responsable inscripto",$F774/(1+IF($D774="",Configuración!$C$4,$D774)),$F774))</f>
        <v/>
      </c>
      <c r="I774" s="20">
        <f>IF(OR($E774="",$H774=""),"",$H774-$E774)</f>
        <v/>
      </c>
      <c r="J774" s="17">
        <f>IF(OR($I774="",N($H774)=0),"",$I774/$H774)</f>
        <v/>
      </c>
      <c r="K774" s="17">
        <f>IF(OR($I774="",N($E774)=0),"",$I774/$E774)</f>
        <v/>
      </c>
      <c r="L774" s="17">
        <f>IF($C774="","",IFERROR(INDEX(Rubros!$B$2:$B$31,MATCH($C774,Rubros!$A$2:$A$31,0)),""))</f>
        <v/>
      </c>
      <c r="M774" s="21">
        <f>IF($J774="","",IF($J774&lt;0,"Pierde plata",IF($L774="","Sin objetivo",IF($J774&gt;=$L774,"OK","Bajo objetivo"))))</f>
        <v/>
      </c>
      <c r="N774" s="20">
        <f>IF(OR($E774="",$L774="",N($L774)&gt;=1),"",ROUNDUP($E774/(1-$L774)*IF(Configuración!$C$3="Responsable inscripto",1+IF($D774="",Configuración!$C$4,$D774),1),0))</f>
        <v/>
      </c>
      <c r="O774" s="22">
        <f>IF(OR($I774="",$G774=""),"",$I774*$G774)</f>
        <v/>
      </c>
      <c r="P774" s="22">
        <f>IF(OR($H774="",$G774=""),"",$H774*$G774)</f>
        <v/>
      </c>
    </row>
    <row r="775">
      <c r="A775" s="15" t="n"/>
      <c r="B775" s="15" t="n"/>
      <c r="C775" s="15" t="n"/>
      <c r="D775" s="16" t="n"/>
      <c r="E775" s="19" t="n"/>
      <c r="F775" s="19" t="n"/>
      <c r="G775" s="15" t="n"/>
      <c r="H775" s="20">
        <f>IF($F775="","",IF(Configuración!$C$3="Responsable inscripto",$F775/(1+IF($D775="",Configuración!$C$4,$D775)),$F775))</f>
        <v/>
      </c>
      <c r="I775" s="20">
        <f>IF(OR($E775="",$H775=""),"",$H775-$E775)</f>
        <v/>
      </c>
      <c r="J775" s="17">
        <f>IF(OR($I775="",N($H775)=0),"",$I775/$H775)</f>
        <v/>
      </c>
      <c r="K775" s="17">
        <f>IF(OR($I775="",N($E775)=0),"",$I775/$E775)</f>
        <v/>
      </c>
      <c r="L775" s="17">
        <f>IF($C775="","",IFERROR(INDEX(Rubros!$B$2:$B$31,MATCH($C775,Rubros!$A$2:$A$31,0)),""))</f>
        <v/>
      </c>
      <c r="M775" s="21">
        <f>IF($J775="","",IF($J775&lt;0,"Pierde plata",IF($L775="","Sin objetivo",IF($J775&gt;=$L775,"OK","Bajo objetivo"))))</f>
        <v/>
      </c>
      <c r="N775" s="20">
        <f>IF(OR($E775="",$L775="",N($L775)&gt;=1),"",ROUNDUP($E775/(1-$L775)*IF(Configuración!$C$3="Responsable inscripto",1+IF($D775="",Configuración!$C$4,$D775),1),0))</f>
        <v/>
      </c>
      <c r="O775" s="22">
        <f>IF(OR($I775="",$G775=""),"",$I775*$G775)</f>
        <v/>
      </c>
      <c r="P775" s="22">
        <f>IF(OR($H775="",$G775=""),"",$H775*$G775)</f>
        <v/>
      </c>
    </row>
    <row r="776">
      <c r="A776" s="15" t="n"/>
      <c r="B776" s="15" t="n"/>
      <c r="C776" s="15" t="n"/>
      <c r="D776" s="16" t="n"/>
      <c r="E776" s="19" t="n"/>
      <c r="F776" s="19" t="n"/>
      <c r="G776" s="15" t="n"/>
      <c r="H776" s="20">
        <f>IF($F776="","",IF(Configuración!$C$3="Responsable inscripto",$F776/(1+IF($D776="",Configuración!$C$4,$D776)),$F776))</f>
        <v/>
      </c>
      <c r="I776" s="20">
        <f>IF(OR($E776="",$H776=""),"",$H776-$E776)</f>
        <v/>
      </c>
      <c r="J776" s="17">
        <f>IF(OR($I776="",N($H776)=0),"",$I776/$H776)</f>
        <v/>
      </c>
      <c r="K776" s="17">
        <f>IF(OR($I776="",N($E776)=0),"",$I776/$E776)</f>
        <v/>
      </c>
      <c r="L776" s="17">
        <f>IF($C776="","",IFERROR(INDEX(Rubros!$B$2:$B$31,MATCH($C776,Rubros!$A$2:$A$31,0)),""))</f>
        <v/>
      </c>
      <c r="M776" s="21">
        <f>IF($J776="","",IF($J776&lt;0,"Pierde plata",IF($L776="","Sin objetivo",IF($J776&gt;=$L776,"OK","Bajo objetivo"))))</f>
        <v/>
      </c>
      <c r="N776" s="20">
        <f>IF(OR($E776="",$L776="",N($L776)&gt;=1),"",ROUNDUP($E776/(1-$L776)*IF(Configuración!$C$3="Responsable inscripto",1+IF($D776="",Configuración!$C$4,$D776),1),0))</f>
        <v/>
      </c>
      <c r="O776" s="22">
        <f>IF(OR($I776="",$G776=""),"",$I776*$G776)</f>
        <v/>
      </c>
      <c r="P776" s="22">
        <f>IF(OR($H776="",$G776=""),"",$H776*$G776)</f>
        <v/>
      </c>
    </row>
    <row r="777">
      <c r="A777" s="15" t="n"/>
      <c r="B777" s="15" t="n"/>
      <c r="C777" s="15" t="n"/>
      <c r="D777" s="16" t="n"/>
      <c r="E777" s="19" t="n"/>
      <c r="F777" s="19" t="n"/>
      <c r="G777" s="15" t="n"/>
      <c r="H777" s="20">
        <f>IF($F777="","",IF(Configuración!$C$3="Responsable inscripto",$F777/(1+IF($D777="",Configuración!$C$4,$D777)),$F777))</f>
        <v/>
      </c>
      <c r="I777" s="20">
        <f>IF(OR($E777="",$H777=""),"",$H777-$E777)</f>
        <v/>
      </c>
      <c r="J777" s="17">
        <f>IF(OR($I777="",N($H777)=0),"",$I777/$H777)</f>
        <v/>
      </c>
      <c r="K777" s="17">
        <f>IF(OR($I777="",N($E777)=0),"",$I777/$E777)</f>
        <v/>
      </c>
      <c r="L777" s="17">
        <f>IF($C777="","",IFERROR(INDEX(Rubros!$B$2:$B$31,MATCH($C777,Rubros!$A$2:$A$31,0)),""))</f>
        <v/>
      </c>
      <c r="M777" s="21">
        <f>IF($J777="","",IF($J777&lt;0,"Pierde plata",IF($L777="","Sin objetivo",IF($J777&gt;=$L777,"OK","Bajo objetivo"))))</f>
        <v/>
      </c>
      <c r="N777" s="20">
        <f>IF(OR($E777="",$L777="",N($L777)&gt;=1),"",ROUNDUP($E777/(1-$L777)*IF(Configuración!$C$3="Responsable inscripto",1+IF($D777="",Configuración!$C$4,$D777),1),0))</f>
        <v/>
      </c>
      <c r="O777" s="22">
        <f>IF(OR($I777="",$G777=""),"",$I777*$G777)</f>
        <v/>
      </c>
      <c r="P777" s="22">
        <f>IF(OR($H777="",$G777=""),"",$H777*$G777)</f>
        <v/>
      </c>
    </row>
    <row r="778">
      <c r="A778" s="15" t="n"/>
      <c r="B778" s="15" t="n"/>
      <c r="C778" s="15" t="n"/>
      <c r="D778" s="16" t="n"/>
      <c r="E778" s="19" t="n"/>
      <c r="F778" s="19" t="n"/>
      <c r="G778" s="15" t="n"/>
      <c r="H778" s="20">
        <f>IF($F778="","",IF(Configuración!$C$3="Responsable inscripto",$F778/(1+IF($D778="",Configuración!$C$4,$D778)),$F778))</f>
        <v/>
      </c>
      <c r="I778" s="20">
        <f>IF(OR($E778="",$H778=""),"",$H778-$E778)</f>
        <v/>
      </c>
      <c r="J778" s="17">
        <f>IF(OR($I778="",N($H778)=0),"",$I778/$H778)</f>
        <v/>
      </c>
      <c r="K778" s="17">
        <f>IF(OR($I778="",N($E778)=0),"",$I778/$E778)</f>
        <v/>
      </c>
      <c r="L778" s="17">
        <f>IF($C778="","",IFERROR(INDEX(Rubros!$B$2:$B$31,MATCH($C778,Rubros!$A$2:$A$31,0)),""))</f>
        <v/>
      </c>
      <c r="M778" s="21">
        <f>IF($J778="","",IF($J778&lt;0,"Pierde plata",IF($L778="","Sin objetivo",IF($J778&gt;=$L778,"OK","Bajo objetivo"))))</f>
        <v/>
      </c>
      <c r="N778" s="20">
        <f>IF(OR($E778="",$L778="",N($L778)&gt;=1),"",ROUNDUP($E778/(1-$L778)*IF(Configuración!$C$3="Responsable inscripto",1+IF($D778="",Configuración!$C$4,$D778),1),0))</f>
        <v/>
      </c>
      <c r="O778" s="22">
        <f>IF(OR($I778="",$G778=""),"",$I778*$G778)</f>
        <v/>
      </c>
      <c r="P778" s="22">
        <f>IF(OR($H778="",$G778=""),"",$H778*$G778)</f>
        <v/>
      </c>
    </row>
    <row r="779">
      <c r="A779" s="15" t="n"/>
      <c r="B779" s="15" t="n"/>
      <c r="C779" s="15" t="n"/>
      <c r="D779" s="16" t="n"/>
      <c r="E779" s="19" t="n"/>
      <c r="F779" s="19" t="n"/>
      <c r="G779" s="15" t="n"/>
      <c r="H779" s="20">
        <f>IF($F779="","",IF(Configuración!$C$3="Responsable inscripto",$F779/(1+IF($D779="",Configuración!$C$4,$D779)),$F779))</f>
        <v/>
      </c>
      <c r="I779" s="20">
        <f>IF(OR($E779="",$H779=""),"",$H779-$E779)</f>
        <v/>
      </c>
      <c r="J779" s="17">
        <f>IF(OR($I779="",N($H779)=0),"",$I779/$H779)</f>
        <v/>
      </c>
      <c r="K779" s="17">
        <f>IF(OR($I779="",N($E779)=0),"",$I779/$E779)</f>
        <v/>
      </c>
      <c r="L779" s="17">
        <f>IF($C779="","",IFERROR(INDEX(Rubros!$B$2:$B$31,MATCH($C779,Rubros!$A$2:$A$31,0)),""))</f>
        <v/>
      </c>
      <c r="M779" s="21">
        <f>IF($J779="","",IF($J779&lt;0,"Pierde plata",IF($L779="","Sin objetivo",IF($J779&gt;=$L779,"OK","Bajo objetivo"))))</f>
        <v/>
      </c>
      <c r="N779" s="20">
        <f>IF(OR($E779="",$L779="",N($L779)&gt;=1),"",ROUNDUP($E779/(1-$L779)*IF(Configuración!$C$3="Responsable inscripto",1+IF($D779="",Configuración!$C$4,$D779),1),0))</f>
        <v/>
      </c>
      <c r="O779" s="22">
        <f>IF(OR($I779="",$G779=""),"",$I779*$G779)</f>
        <v/>
      </c>
      <c r="P779" s="22">
        <f>IF(OR($H779="",$G779=""),"",$H779*$G779)</f>
        <v/>
      </c>
    </row>
    <row r="780">
      <c r="A780" s="15" t="n"/>
      <c r="B780" s="15" t="n"/>
      <c r="C780" s="15" t="n"/>
      <c r="D780" s="16" t="n"/>
      <c r="E780" s="19" t="n"/>
      <c r="F780" s="19" t="n"/>
      <c r="G780" s="15" t="n"/>
      <c r="H780" s="20">
        <f>IF($F780="","",IF(Configuración!$C$3="Responsable inscripto",$F780/(1+IF($D780="",Configuración!$C$4,$D780)),$F780))</f>
        <v/>
      </c>
      <c r="I780" s="20">
        <f>IF(OR($E780="",$H780=""),"",$H780-$E780)</f>
        <v/>
      </c>
      <c r="J780" s="17">
        <f>IF(OR($I780="",N($H780)=0),"",$I780/$H780)</f>
        <v/>
      </c>
      <c r="K780" s="17">
        <f>IF(OR($I780="",N($E780)=0),"",$I780/$E780)</f>
        <v/>
      </c>
      <c r="L780" s="17">
        <f>IF($C780="","",IFERROR(INDEX(Rubros!$B$2:$B$31,MATCH($C780,Rubros!$A$2:$A$31,0)),""))</f>
        <v/>
      </c>
      <c r="M780" s="21">
        <f>IF($J780="","",IF($J780&lt;0,"Pierde plata",IF($L780="","Sin objetivo",IF($J780&gt;=$L780,"OK","Bajo objetivo"))))</f>
        <v/>
      </c>
      <c r="N780" s="20">
        <f>IF(OR($E780="",$L780="",N($L780)&gt;=1),"",ROUNDUP($E780/(1-$L780)*IF(Configuración!$C$3="Responsable inscripto",1+IF($D780="",Configuración!$C$4,$D780),1),0))</f>
        <v/>
      </c>
      <c r="O780" s="22">
        <f>IF(OR($I780="",$G780=""),"",$I780*$G780)</f>
        <v/>
      </c>
      <c r="P780" s="22">
        <f>IF(OR($H780="",$G780=""),"",$H780*$G780)</f>
        <v/>
      </c>
    </row>
    <row r="781">
      <c r="A781" s="15" t="n"/>
      <c r="B781" s="15" t="n"/>
      <c r="C781" s="15" t="n"/>
      <c r="D781" s="16" t="n"/>
      <c r="E781" s="19" t="n"/>
      <c r="F781" s="19" t="n"/>
      <c r="G781" s="15" t="n"/>
      <c r="H781" s="20">
        <f>IF($F781="","",IF(Configuración!$C$3="Responsable inscripto",$F781/(1+IF($D781="",Configuración!$C$4,$D781)),$F781))</f>
        <v/>
      </c>
      <c r="I781" s="20">
        <f>IF(OR($E781="",$H781=""),"",$H781-$E781)</f>
        <v/>
      </c>
      <c r="J781" s="17">
        <f>IF(OR($I781="",N($H781)=0),"",$I781/$H781)</f>
        <v/>
      </c>
      <c r="K781" s="17">
        <f>IF(OR($I781="",N($E781)=0),"",$I781/$E781)</f>
        <v/>
      </c>
      <c r="L781" s="17">
        <f>IF($C781="","",IFERROR(INDEX(Rubros!$B$2:$B$31,MATCH($C781,Rubros!$A$2:$A$31,0)),""))</f>
        <v/>
      </c>
      <c r="M781" s="21">
        <f>IF($J781="","",IF($J781&lt;0,"Pierde plata",IF($L781="","Sin objetivo",IF($J781&gt;=$L781,"OK","Bajo objetivo"))))</f>
        <v/>
      </c>
      <c r="N781" s="20">
        <f>IF(OR($E781="",$L781="",N($L781)&gt;=1),"",ROUNDUP($E781/(1-$L781)*IF(Configuración!$C$3="Responsable inscripto",1+IF($D781="",Configuración!$C$4,$D781),1),0))</f>
        <v/>
      </c>
      <c r="O781" s="22">
        <f>IF(OR($I781="",$G781=""),"",$I781*$G781)</f>
        <v/>
      </c>
      <c r="P781" s="22">
        <f>IF(OR($H781="",$G781=""),"",$H781*$G781)</f>
        <v/>
      </c>
    </row>
    <row r="782">
      <c r="A782" s="15" t="n"/>
      <c r="B782" s="15" t="n"/>
      <c r="C782" s="15" t="n"/>
      <c r="D782" s="16" t="n"/>
      <c r="E782" s="19" t="n"/>
      <c r="F782" s="19" t="n"/>
      <c r="G782" s="15" t="n"/>
      <c r="H782" s="20">
        <f>IF($F782="","",IF(Configuración!$C$3="Responsable inscripto",$F782/(1+IF($D782="",Configuración!$C$4,$D782)),$F782))</f>
        <v/>
      </c>
      <c r="I782" s="20">
        <f>IF(OR($E782="",$H782=""),"",$H782-$E782)</f>
        <v/>
      </c>
      <c r="J782" s="17">
        <f>IF(OR($I782="",N($H782)=0),"",$I782/$H782)</f>
        <v/>
      </c>
      <c r="K782" s="17">
        <f>IF(OR($I782="",N($E782)=0),"",$I782/$E782)</f>
        <v/>
      </c>
      <c r="L782" s="17">
        <f>IF($C782="","",IFERROR(INDEX(Rubros!$B$2:$B$31,MATCH($C782,Rubros!$A$2:$A$31,0)),""))</f>
        <v/>
      </c>
      <c r="M782" s="21">
        <f>IF($J782="","",IF($J782&lt;0,"Pierde plata",IF($L782="","Sin objetivo",IF($J782&gt;=$L782,"OK","Bajo objetivo"))))</f>
        <v/>
      </c>
      <c r="N782" s="20">
        <f>IF(OR($E782="",$L782="",N($L782)&gt;=1),"",ROUNDUP($E782/(1-$L782)*IF(Configuración!$C$3="Responsable inscripto",1+IF($D782="",Configuración!$C$4,$D782),1),0))</f>
        <v/>
      </c>
      <c r="O782" s="22">
        <f>IF(OR($I782="",$G782=""),"",$I782*$G782)</f>
        <v/>
      </c>
      <c r="P782" s="22">
        <f>IF(OR($H782="",$G782=""),"",$H782*$G782)</f>
        <v/>
      </c>
    </row>
    <row r="783">
      <c r="A783" s="15" t="n"/>
      <c r="B783" s="15" t="n"/>
      <c r="C783" s="15" t="n"/>
      <c r="D783" s="16" t="n"/>
      <c r="E783" s="19" t="n"/>
      <c r="F783" s="19" t="n"/>
      <c r="G783" s="15" t="n"/>
      <c r="H783" s="20">
        <f>IF($F783="","",IF(Configuración!$C$3="Responsable inscripto",$F783/(1+IF($D783="",Configuración!$C$4,$D783)),$F783))</f>
        <v/>
      </c>
      <c r="I783" s="20">
        <f>IF(OR($E783="",$H783=""),"",$H783-$E783)</f>
        <v/>
      </c>
      <c r="J783" s="17">
        <f>IF(OR($I783="",N($H783)=0),"",$I783/$H783)</f>
        <v/>
      </c>
      <c r="K783" s="17">
        <f>IF(OR($I783="",N($E783)=0),"",$I783/$E783)</f>
        <v/>
      </c>
      <c r="L783" s="17">
        <f>IF($C783="","",IFERROR(INDEX(Rubros!$B$2:$B$31,MATCH($C783,Rubros!$A$2:$A$31,0)),""))</f>
        <v/>
      </c>
      <c r="M783" s="21">
        <f>IF($J783="","",IF($J783&lt;0,"Pierde plata",IF($L783="","Sin objetivo",IF($J783&gt;=$L783,"OK","Bajo objetivo"))))</f>
        <v/>
      </c>
      <c r="N783" s="20">
        <f>IF(OR($E783="",$L783="",N($L783)&gt;=1),"",ROUNDUP($E783/(1-$L783)*IF(Configuración!$C$3="Responsable inscripto",1+IF($D783="",Configuración!$C$4,$D783),1),0))</f>
        <v/>
      </c>
      <c r="O783" s="22">
        <f>IF(OR($I783="",$G783=""),"",$I783*$G783)</f>
        <v/>
      </c>
      <c r="P783" s="22">
        <f>IF(OR($H783="",$G783=""),"",$H783*$G783)</f>
        <v/>
      </c>
    </row>
    <row r="784">
      <c r="A784" s="15" t="n"/>
      <c r="B784" s="15" t="n"/>
      <c r="C784" s="15" t="n"/>
      <c r="D784" s="16" t="n"/>
      <c r="E784" s="19" t="n"/>
      <c r="F784" s="19" t="n"/>
      <c r="G784" s="15" t="n"/>
      <c r="H784" s="20">
        <f>IF($F784="","",IF(Configuración!$C$3="Responsable inscripto",$F784/(1+IF($D784="",Configuración!$C$4,$D784)),$F784))</f>
        <v/>
      </c>
      <c r="I784" s="20">
        <f>IF(OR($E784="",$H784=""),"",$H784-$E784)</f>
        <v/>
      </c>
      <c r="J784" s="17">
        <f>IF(OR($I784="",N($H784)=0),"",$I784/$H784)</f>
        <v/>
      </c>
      <c r="K784" s="17">
        <f>IF(OR($I784="",N($E784)=0),"",$I784/$E784)</f>
        <v/>
      </c>
      <c r="L784" s="17">
        <f>IF($C784="","",IFERROR(INDEX(Rubros!$B$2:$B$31,MATCH($C784,Rubros!$A$2:$A$31,0)),""))</f>
        <v/>
      </c>
      <c r="M784" s="21">
        <f>IF($J784="","",IF($J784&lt;0,"Pierde plata",IF($L784="","Sin objetivo",IF($J784&gt;=$L784,"OK","Bajo objetivo"))))</f>
        <v/>
      </c>
      <c r="N784" s="20">
        <f>IF(OR($E784="",$L784="",N($L784)&gt;=1),"",ROUNDUP($E784/(1-$L784)*IF(Configuración!$C$3="Responsable inscripto",1+IF($D784="",Configuración!$C$4,$D784),1),0))</f>
        <v/>
      </c>
      <c r="O784" s="22">
        <f>IF(OR($I784="",$G784=""),"",$I784*$G784)</f>
        <v/>
      </c>
      <c r="P784" s="22">
        <f>IF(OR($H784="",$G784=""),"",$H784*$G784)</f>
        <v/>
      </c>
    </row>
    <row r="785">
      <c r="A785" s="15" t="n"/>
      <c r="B785" s="15" t="n"/>
      <c r="C785" s="15" t="n"/>
      <c r="D785" s="16" t="n"/>
      <c r="E785" s="19" t="n"/>
      <c r="F785" s="19" t="n"/>
      <c r="G785" s="15" t="n"/>
      <c r="H785" s="20">
        <f>IF($F785="","",IF(Configuración!$C$3="Responsable inscripto",$F785/(1+IF($D785="",Configuración!$C$4,$D785)),$F785))</f>
        <v/>
      </c>
      <c r="I785" s="20">
        <f>IF(OR($E785="",$H785=""),"",$H785-$E785)</f>
        <v/>
      </c>
      <c r="J785" s="17">
        <f>IF(OR($I785="",N($H785)=0),"",$I785/$H785)</f>
        <v/>
      </c>
      <c r="K785" s="17">
        <f>IF(OR($I785="",N($E785)=0),"",$I785/$E785)</f>
        <v/>
      </c>
      <c r="L785" s="17">
        <f>IF($C785="","",IFERROR(INDEX(Rubros!$B$2:$B$31,MATCH($C785,Rubros!$A$2:$A$31,0)),""))</f>
        <v/>
      </c>
      <c r="M785" s="21">
        <f>IF($J785="","",IF($J785&lt;0,"Pierde plata",IF($L785="","Sin objetivo",IF($J785&gt;=$L785,"OK","Bajo objetivo"))))</f>
        <v/>
      </c>
      <c r="N785" s="20">
        <f>IF(OR($E785="",$L785="",N($L785)&gt;=1),"",ROUNDUP($E785/(1-$L785)*IF(Configuración!$C$3="Responsable inscripto",1+IF($D785="",Configuración!$C$4,$D785),1),0))</f>
        <v/>
      </c>
      <c r="O785" s="22">
        <f>IF(OR($I785="",$G785=""),"",$I785*$G785)</f>
        <v/>
      </c>
      <c r="P785" s="22">
        <f>IF(OR($H785="",$G785=""),"",$H785*$G785)</f>
        <v/>
      </c>
    </row>
    <row r="786">
      <c r="A786" s="15" t="n"/>
      <c r="B786" s="15" t="n"/>
      <c r="C786" s="15" t="n"/>
      <c r="D786" s="16" t="n"/>
      <c r="E786" s="19" t="n"/>
      <c r="F786" s="19" t="n"/>
      <c r="G786" s="15" t="n"/>
      <c r="H786" s="20">
        <f>IF($F786="","",IF(Configuración!$C$3="Responsable inscripto",$F786/(1+IF($D786="",Configuración!$C$4,$D786)),$F786))</f>
        <v/>
      </c>
      <c r="I786" s="20">
        <f>IF(OR($E786="",$H786=""),"",$H786-$E786)</f>
        <v/>
      </c>
      <c r="J786" s="17">
        <f>IF(OR($I786="",N($H786)=0),"",$I786/$H786)</f>
        <v/>
      </c>
      <c r="K786" s="17">
        <f>IF(OR($I786="",N($E786)=0),"",$I786/$E786)</f>
        <v/>
      </c>
      <c r="L786" s="17">
        <f>IF($C786="","",IFERROR(INDEX(Rubros!$B$2:$B$31,MATCH($C786,Rubros!$A$2:$A$31,0)),""))</f>
        <v/>
      </c>
      <c r="M786" s="21">
        <f>IF($J786="","",IF($J786&lt;0,"Pierde plata",IF($L786="","Sin objetivo",IF($J786&gt;=$L786,"OK","Bajo objetivo"))))</f>
        <v/>
      </c>
      <c r="N786" s="20">
        <f>IF(OR($E786="",$L786="",N($L786)&gt;=1),"",ROUNDUP($E786/(1-$L786)*IF(Configuración!$C$3="Responsable inscripto",1+IF($D786="",Configuración!$C$4,$D786),1),0))</f>
        <v/>
      </c>
      <c r="O786" s="22">
        <f>IF(OR($I786="",$G786=""),"",$I786*$G786)</f>
        <v/>
      </c>
      <c r="P786" s="22">
        <f>IF(OR($H786="",$G786=""),"",$H786*$G786)</f>
        <v/>
      </c>
    </row>
    <row r="787">
      <c r="A787" s="15" t="n"/>
      <c r="B787" s="15" t="n"/>
      <c r="C787" s="15" t="n"/>
      <c r="D787" s="16" t="n"/>
      <c r="E787" s="19" t="n"/>
      <c r="F787" s="19" t="n"/>
      <c r="G787" s="15" t="n"/>
      <c r="H787" s="20">
        <f>IF($F787="","",IF(Configuración!$C$3="Responsable inscripto",$F787/(1+IF($D787="",Configuración!$C$4,$D787)),$F787))</f>
        <v/>
      </c>
      <c r="I787" s="20">
        <f>IF(OR($E787="",$H787=""),"",$H787-$E787)</f>
        <v/>
      </c>
      <c r="J787" s="17">
        <f>IF(OR($I787="",N($H787)=0),"",$I787/$H787)</f>
        <v/>
      </c>
      <c r="K787" s="17">
        <f>IF(OR($I787="",N($E787)=0),"",$I787/$E787)</f>
        <v/>
      </c>
      <c r="L787" s="17">
        <f>IF($C787="","",IFERROR(INDEX(Rubros!$B$2:$B$31,MATCH($C787,Rubros!$A$2:$A$31,0)),""))</f>
        <v/>
      </c>
      <c r="M787" s="21">
        <f>IF($J787="","",IF($J787&lt;0,"Pierde plata",IF($L787="","Sin objetivo",IF($J787&gt;=$L787,"OK","Bajo objetivo"))))</f>
        <v/>
      </c>
      <c r="N787" s="20">
        <f>IF(OR($E787="",$L787="",N($L787)&gt;=1),"",ROUNDUP($E787/(1-$L787)*IF(Configuración!$C$3="Responsable inscripto",1+IF($D787="",Configuración!$C$4,$D787),1),0))</f>
        <v/>
      </c>
      <c r="O787" s="22">
        <f>IF(OR($I787="",$G787=""),"",$I787*$G787)</f>
        <v/>
      </c>
      <c r="P787" s="22">
        <f>IF(OR($H787="",$G787=""),"",$H787*$G787)</f>
        <v/>
      </c>
    </row>
    <row r="788">
      <c r="A788" s="15" t="n"/>
      <c r="B788" s="15" t="n"/>
      <c r="C788" s="15" t="n"/>
      <c r="D788" s="16" t="n"/>
      <c r="E788" s="19" t="n"/>
      <c r="F788" s="19" t="n"/>
      <c r="G788" s="15" t="n"/>
      <c r="H788" s="20">
        <f>IF($F788="","",IF(Configuración!$C$3="Responsable inscripto",$F788/(1+IF($D788="",Configuración!$C$4,$D788)),$F788))</f>
        <v/>
      </c>
      <c r="I788" s="20">
        <f>IF(OR($E788="",$H788=""),"",$H788-$E788)</f>
        <v/>
      </c>
      <c r="J788" s="17">
        <f>IF(OR($I788="",N($H788)=0),"",$I788/$H788)</f>
        <v/>
      </c>
      <c r="K788" s="17">
        <f>IF(OR($I788="",N($E788)=0),"",$I788/$E788)</f>
        <v/>
      </c>
      <c r="L788" s="17">
        <f>IF($C788="","",IFERROR(INDEX(Rubros!$B$2:$B$31,MATCH($C788,Rubros!$A$2:$A$31,0)),""))</f>
        <v/>
      </c>
      <c r="M788" s="21">
        <f>IF($J788="","",IF($J788&lt;0,"Pierde plata",IF($L788="","Sin objetivo",IF($J788&gt;=$L788,"OK","Bajo objetivo"))))</f>
        <v/>
      </c>
      <c r="N788" s="20">
        <f>IF(OR($E788="",$L788="",N($L788)&gt;=1),"",ROUNDUP($E788/(1-$L788)*IF(Configuración!$C$3="Responsable inscripto",1+IF($D788="",Configuración!$C$4,$D788),1),0))</f>
        <v/>
      </c>
      <c r="O788" s="22">
        <f>IF(OR($I788="",$G788=""),"",$I788*$G788)</f>
        <v/>
      </c>
      <c r="P788" s="22">
        <f>IF(OR($H788="",$G788=""),"",$H788*$G788)</f>
        <v/>
      </c>
    </row>
    <row r="789">
      <c r="A789" s="15" t="n"/>
      <c r="B789" s="15" t="n"/>
      <c r="C789" s="15" t="n"/>
      <c r="D789" s="16" t="n"/>
      <c r="E789" s="19" t="n"/>
      <c r="F789" s="19" t="n"/>
      <c r="G789" s="15" t="n"/>
      <c r="H789" s="20">
        <f>IF($F789="","",IF(Configuración!$C$3="Responsable inscripto",$F789/(1+IF($D789="",Configuración!$C$4,$D789)),$F789))</f>
        <v/>
      </c>
      <c r="I789" s="20">
        <f>IF(OR($E789="",$H789=""),"",$H789-$E789)</f>
        <v/>
      </c>
      <c r="J789" s="17">
        <f>IF(OR($I789="",N($H789)=0),"",$I789/$H789)</f>
        <v/>
      </c>
      <c r="K789" s="17">
        <f>IF(OR($I789="",N($E789)=0),"",$I789/$E789)</f>
        <v/>
      </c>
      <c r="L789" s="17">
        <f>IF($C789="","",IFERROR(INDEX(Rubros!$B$2:$B$31,MATCH($C789,Rubros!$A$2:$A$31,0)),""))</f>
        <v/>
      </c>
      <c r="M789" s="21">
        <f>IF($J789="","",IF($J789&lt;0,"Pierde plata",IF($L789="","Sin objetivo",IF($J789&gt;=$L789,"OK","Bajo objetivo"))))</f>
        <v/>
      </c>
      <c r="N789" s="20">
        <f>IF(OR($E789="",$L789="",N($L789)&gt;=1),"",ROUNDUP($E789/(1-$L789)*IF(Configuración!$C$3="Responsable inscripto",1+IF($D789="",Configuración!$C$4,$D789),1),0))</f>
        <v/>
      </c>
      <c r="O789" s="22">
        <f>IF(OR($I789="",$G789=""),"",$I789*$G789)</f>
        <v/>
      </c>
      <c r="P789" s="22">
        <f>IF(OR($H789="",$G789=""),"",$H789*$G789)</f>
        <v/>
      </c>
    </row>
    <row r="790">
      <c r="A790" s="15" t="n"/>
      <c r="B790" s="15" t="n"/>
      <c r="C790" s="15" t="n"/>
      <c r="D790" s="16" t="n"/>
      <c r="E790" s="19" t="n"/>
      <c r="F790" s="19" t="n"/>
      <c r="G790" s="15" t="n"/>
      <c r="H790" s="20">
        <f>IF($F790="","",IF(Configuración!$C$3="Responsable inscripto",$F790/(1+IF($D790="",Configuración!$C$4,$D790)),$F790))</f>
        <v/>
      </c>
      <c r="I790" s="20">
        <f>IF(OR($E790="",$H790=""),"",$H790-$E790)</f>
        <v/>
      </c>
      <c r="J790" s="17">
        <f>IF(OR($I790="",N($H790)=0),"",$I790/$H790)</f>
        <v/>
      </c>
      <c r="K790" s="17">
        <f>IF(OR($I790="",N($E790)=0),"",$I790/$E790)</f>
        <v/>
      </c>
      <c r="L790" s="17">
        <f>IF($C790="","",IFERROR(INDEX(Rubros!$B$2:$B$31,MATCH($C790,Rubros!$A$2:$A$31,0)),""))</f>
        <v/>
      </c>
      <c r="M790" s="21">
        <f>IF($J790="","",IF($J790&lt;0,"Pierde plata",IF($L790="","Sin objetivo",IF($J790&gt;=$L790,"OK","Bajo objetivo"))))</f>
        <v/>
      </c>
      <c r="N790" s="20">
        <f>IF(OR($E790="",$L790="",N($L790)&gt;=1),"",ROUNDUP($E790/(1-$L790)*IF(Configuración!$C$3="Responsable inscripto",1+IF($D790="",Configuración!$C$4,$D790),1),0))</f>
        <v/>
      </c>
      <c r="O790" s="22">
        <f>IF(OR($I790="",$G790=""),"",$I790*$G790)</f>
        <v/>
      </c>
      <c r="P790" s="22">
        <f>IF(OR($H790="",$G790=""),"",$H790*$G790)</f>
        <v/>
      </c>
    </row>
    <row r="791">
      <c r="A791" s="15" t="n"/>
      <c r="B791" s="15" t="n"/>
      <c r="C791" s="15" t="n"/>
      <c r="D791" s="16" t="n"/>
      <c r="E791" s="19" t="n"/>
      <c r="F791" s="19" t="n"/>
      <c r="G791" s="15" t="n"/>
      <c r="H791" s="20">
        <f>IF($F791="","",IF(Configuración!$C$3="Responsable inscripto",$F791/(1+IF($D791="",Configuración!$C$4,$D791)),$F791))</f>
        <v/>
      </c>
      <c r="I791" s="20">
        <f>IF(OR($E791="",$H791=""),"",$H791-$E791)</f>
        <v/>
      </c>
      <c r="J791" s="17">
        <f>IF(OR($I791="",N($H791)=0),"",$I791/$H791)</f>
        <v/>
      </c>
      <c r="K791" s="17">
        <f>IF(OR($I791="",N($E791)=0),"",$I791/$E791)</f>
        <v/>
      </c>
      <c r="L791" s="17">
        <f>IF($C791="","",IFERROR(INDEX(Rubros!$B$2:$B$31,MATCH($C791,Rubros!$A$2:$A$31,0)),""))</f>
        <v/>
      </c>
      <c r="M791" s="21">
        <f>IF($J791="","",IF($J791&lt;0,"Pierde plata",IF($L791="","Sin objetivo",IF($J791&gt;=$L791,"OK","Bajo objetivo"))))</f>
        <v/>
      </c>
      <c r="N791" s="20">
        <f>IF(OR($E791="",$L791="",N($L791)&gt;=1),"",ROUNDUP($E791/(1-$L791)*IF(Configuración!$C$3="Responsable inscripto",1+IF($D791="",Configuración!$C$4,$D791),1),0))</f>
        <v/>
      </c>
      <c r="O791" s="22">
        <f>IF(OR($I791="",$G791=""),"",$I791*$G791)</f>
        <v/>
      </c>
      <c r="P791" s="22">
        <f>IF(OR($H791="",$G791=""),"",$H791*$G791)</f>
        <v/>
      </c>
    </row>
    <row r="792">
      <c r="A792" s="15" t="n"/>
      <c r="B792" s="15" t="n"/>
      <c r="C792" s="15" t="n"/>
      <c r="D792" s="16" t="n"/>
      <c r="E792" s="19" t="n"/>
      <c r="F792" s="19" t="n"/>
      <c r="G792" s="15" t="n"/>
      <c r="H792" s="20">
        <f>IF($F792="","",IF(Configuración!$C$3="Responsable inscripto",$F792/(1+IF($D792="",Configuración!$C$4,$D792)),$F792))</f>
        <v/>
      </c>
      <c r="I792" s="20">
        <f>IF(OR($E792="",$H792=""),"",$H792-$E792)</f>
        <v/>
      </c>
      <c r="J792" s="17">
        <f>IF(OR($I792="",N($H792)=0),"",$I792/$H792)</f>
        <v/>
      </c>
      <c r="K792" s="17">
        <f>IF(OR($I792="",N($E792)=0),"",$I792/$E792)</f>
        <v/>
      </c>
      <c r="L792" s="17">
        <f>IF($C792="","",IFERROR(INDEX(Rubros!$B$2:$B$31,MATCH($C792,Rubros!$A$2:$A$31,0)),""))</f>
        <v/>
      </c>
      <c r="M792" s="21">
        <f>IF($J792="","",IF($J792&lt;0,"Pierde plata",IF($L792="","Sin objetivo",IF($J792&gt;=$L792,"OK","Bajo objetivo"))))</f>
        <v/>
      </c>
      <c r="N792" s="20">
        <f>IF(OR($E792="",$L792="",N($L792)&gt;=1),"",ROUNDUP($E792/(1-$L792)*IF(Configuración!$C$3="Responsable inscripto",1+IF($D792="",Configuración!$C$4,$D792),1),0))</f>
        <v/>
      </c>
      <c r="O792" s="22">
        <f>IF(OR($I792="",$G792=""),"",$I792*$G792)</f>
        <v/>
      </c>
      <c r="P792" s="22">
        <f>IF(OR($H792="",$G792=""),"",$H792*$G792)</f>
        <v/>
      </c>
    </row>
    <row r="793">
      <c r="A793" s="15" t="n"/>
      <c r="B793" s="15" t="n"/>
      <c r="C793" s="15" t="n"/>
      <c r="D793" s="16" t="n"/>
      <c r="E793" s="19" t="n"/>
      <c r="F793" s="19" t="n"/>
      <c r="G793" s="15" t="n"/>
      <c r="H793" s="20">
        <f>IF($F793="","",IF(Configuración!$C$3="Responsable inscripto",$F793/(1+IF($D793="",Configuración!$C$4,$D793)),$F793))</f>
        <v/>
      </c>
      <c r="I793" s="20">
        <f>IF(OR($E793="",$H793=""),"",$H793-$E793)</f>
        <v/>
      </c>
      <c r="J793" s="17">
        <f>IF(OR($I793="",N($H793)=0),"",$I793/$H793)</f>
        <v/>
      </c>
      <c r="K793" s="17">
        <f>IF(OR($I793="",N($E793)=0),"",$I793/$E793)</f>
        <v/>
      </c>
      <c r="L793" s="17">
        <f>IF($C793="","",IFERROR(INDEX(Rubros!$B$2:$B$31,MATCH($C793,Rubros!$A$2:$A$31,0)),""))</f>
        <v/>
      </c>
      <c r="M793" s="21">
        <f>IF($J793="","",IF($J793&lt;0,"Pierde plata",IF($L793="","Sin objetivo",IF($J793&gt;=$L793,"OK","Bajo objetivo"))))</f>
        <v/>
      </c>
      <c r="N793" s="20">
        <f>IF(OR($E793="",$L793="",N($L793)&gt;=1),"",ROUNDUP($E793/(1-$L793)*IF(Configuración!$C$3="Responsable inscripto",1+IF($D793="",Configuración!$C$4,$D793),1),0))</f>
        <v/>
      </c>
      <c r="O793" s="22">
        <f>IF(OR($I793="",$G793=""),"",$I793*$G793)</f>
        <v/>
      </c>
      <c r="P793" s="22">
        <f>IF(OR($H793="",$G793=""),"",$H793*$G793)</f>
        <v/>
      </c>
    </row>
    <row r="794">
      <c r="A794" s="15" t="n"/>
      <c r="B794" s="15" t="n"/>
      <c r="C794" s="15" t="n"/>
      <c r="D794" s="16" t="n"/>
      <c r="E794" s="19" t="n"/>
      <c r="F794" s="19" t="n"/>
      <c r="G794" s="15" t="n"/>
      <c r="H794" s="20">
        <f>IF($F794="","",IF(Configuración!$C$3="Responsable inscripto",$F794/(1+IF($D794="",Configuración!$C$4,$D794)),$F794))</f>
        <v/>
      </c>
      <c r="I794" s="20">
        <f>IF(OR($E794="",$H794=""),"",$H794-$E794)</f>
        <v/>
      </c>
      <c r="J794" s="17">
        <f>IF(OR($I794="",N($H794)=0),"",$I794/$H794)</f>
        <v/>
      </c>
      <c r="K794" s="17">
        <f>IF(OR($I794="",N($E794)=0),"",$I794/$E794)</f>
        <v/>
      </c>
      <c r="L794" s="17">
        <f>IF($C794="","",IFERROR(INDEX(Rubros!$B$2:$B$31,MATCH($C794,Rubros!$A$2:$A$31,0)),""))</f>
        <v/>
      </c>
      <c r="M794" s="21">
        <f>IF($J794="","",IF($J794&lt;0,"Pierde plata",IF($L794="","Sin objetivo",IF($J794&gt;=$L794,"OK","Bajo objetivo"))))</f>
        <v/>
      </c>
      <c r="N794" s="20">
        <f>IF(OR($E794="",$L794="",N($L794)&gt;=1),"",ROUNDUP($E794/(1-$L794)*IF(Configuración!$C$3="Responsable inscripto",1+IF($D794="",Configuración!$C$4,$D794),1),0))</f>
        <v/>
      </c>
      <c r="O794" s="22">
        <f>IF(OR($I794="",$G794=""),"",$I794*$G794)</f>
        <v/>
      </c>
      <c r="P794" s="22">
        <f>IF(OR($H794="",$G794=""),"",$H794*$G794)</f>
        <v/>
      </c>
    </row>
    <row r="795">
      <c r="A795" s="15" t="n"/>
      <c r="B795" s="15" t="n"/>
      <c r="C795" s="15" t="n"/>
      <c r="D795" s="16" t="n"/>
      <c r="E795" s="19" t="n"/>
      <c r="F795" s="19" t="n"/>
      <c r="G795" s="15" t="n"/>
      <c r="H795" s="20">
        <f>IF($F795="","",IF(Configuración!$C$3="Responsable inscripto",$F795/(1+IF($D795="",Configuración!$C$4,$D795)),$F795))</f>
        <v/>
      </c>
      <c r="I795" s="20">
        <f>IF(OR($E795="",$H795=""),"",$H795-$E795)</f>
        <v/>
      </c>
      <c r="J795" s="17">
        <f>IF(OR($I795="",N($H795)=0),"",$I795/$H795)</f>
        <v/>
      </c>
      <c r="K795" s="17">
        <f>IF(OR($I795="",N($E795)=0),"",$I795/$E795)</f>
        <v/>
      </c>
      <c r="L795" s="17">
        <f>IF($C795="","",IFERROR(INDEX(Rubros!$B$2:$B$31,MATCH($C795,Rubros!$A$2:$A$31,0)),""))</f>
        <v/>
      </c>
      <c r="M795" s="21">
        <f>IF($J795="","",IF($J795&lt;0,"Pierde plata",IF($L795="","Sin objetivo",IF($J795&gt;=$L795,"OK","Bajo objetivo"))))</f>
        <v/>
      </c>
      <c r="N795" s="20">
        <f>IF(OR($E795="",$L795="",N($L795)&gt;=1),"",ROUNDUP($E795/(1-$L795)*IF(Configuración!$C$3="Responsable inscripto",1+IF($D795="",Configuración!$C$4,$D795),1),0))</f>
        <v/>
      </c>
      <c r="O795" s="22">
        <f>IF(OR($I795="",$G795=""),"",$I795*$G795)</f>
        <v/>
      </c>
      <c r="P795" s="22">
        <f>IF(OR($H795="",$G795=""),"",$H795*$G795)</f>
        <v/>
      </c>
    </row>
    <row r="796">
      <c r="A796" s="15" t="n"/>
      <c r="B796" s="15" t="n"/>
      <c r="C796" s="15" t="n"/>
      <c r="D796" s="16" t="n"/>
      <c r="E796" s="19" t="n"/>
      <c r="F796" s="19" t="n"/>
      <c r="G796" s="15" t="n"/>
      <c r="H796" s="20">
        <f>IF($F796="","",IF(Configuración!$C$3="Responsable inscripto",$F796/(1+IF($D796="",Configuración!$C$4,$D796)),$F796))</f>
        <v/>
      </c>
      <c r="I796" s="20">
        <f>IF(OR($E796="",$H796=""),"",$H796-$E796)</f>
        <v/>
      </c>
      <c r="J796" s="17">
        <f>IF(OR($I796="",N($H796)=0),"",$I796/$H796)</f>
        <v/>
      </c>
      <c r="K796" s="17">
        <f>IF(OR($I796="",N($E796)=0),"",$I796/$E796)</f>
        <v/>
      </c>
      <c r="L796" s="17">
        <f>IF($C796="","",IFERROR(INDEX(Rubros!$B$2:$B$31,MATCH($C796,Rubros!$A$2:$A$31,0)),""))</f>
        <v/>
      </c>
      <c r="M796" s="21">
        <f>IF($J796="","",IF($J796&lt;0,"Pierde plata",IF($L796="","Sin objetivo",IF($J796&gt;=$L796,"OK","Bajo objetivo"))))</f>
        <v/>
      </c>
      <c r="N796" s="20">
        <f>IF(OR($E796="",$L796="",N($L796)&gt;=1),"",ROUNDUP($E796/(1-$L796)*IF(Configuración!$C$3="Responsable inscripto",1+IF($D796="",Configuración!$C$4,$D796),1),0))</f>
        <v/>
      </c>
      <c r="O796" s="22">
        <f>IF(OR($I796="",$G796=""),"",$I796*$G796)</f>
        <v/>
      </c>
      <c r="P796" s="22">
        <f>IF(OR($H796="",$G796=""),"",$H796*$G796)</f>
        <v/>
      </c>
    </row>
    <row r="797">
      <c r="A797" s="15" t="n"/>
      <c r="B797" s="15" t="n"/>
      <c r="C797" s="15" t="n"/>
      <c r="D797" s="16" t="n"/>
      <c r="E797" s="19" t="n"/>
      <c r="F797" s="19" t="n"/>
      <c r="G797" s="15" t="n"/>
      <c r="H797" s="20">
        <f>IF($F797="","",IF(Configuración!$C$3="Responsable inscripto",$F797/(1+IF($D797="",Configuración!$C$4,$D797)),$F797))</f>
        <v/>
      </c>
      <c r="I797" s="20">
        <f>IF(OR($E797="",$H797=""),"",$H797-$E797)</f>
        <v/>
      </c>
      <c r="J797" s="17">
        <f>IF(OR($I797="",N($H797)=0),"",$I797/$H797)</f>
        <v/>
      </c>
      <c r="K797" s="17">
        <f>IF(OR($I797="",N($E797)=0),"",$I797/$E797)</f>
        <v/>
      </c>
      <c r="L797" s="17">
        <f>IF($C797="","",IFERROR(INDEX(Rubros!$B$2:$B$31,MATCH($C797,Rubros!$A$2:$A$31,0)),""))</f>
        <v/>
      </c>
      <c r="M797" s="21">
        <f>IF($J797="","",IF($J797&lt;0,"Pierde plata",IF($L797="","Sin objetivo",IF($J797&gt;=$L797,"OK","Bajo objetivo"))))</f>
        <v/>
      </c>
      <c r="N797" s="20">
        <f>IF(OR($E797="",$L797="",N($L797)&gt;=1),"",ROUNDUP($E797/(1-$L797)*IF(Configuración!$C$3="Responsable inscripto",1+IF($D797="",Configuración!$C$4,$D797),1),0))</f>
        <v/>
      </c>
      <c r="O797" s="22">
        <f>IF(OR($I797="",$G797=""),"",$I797*$G797)</f>
        <v/>
      </c>
      <c r="P797" s="22">
        <f>IF(OR($H797="",$G797=""),"",$H797*$G797)</f>
        <v/>
      </c>
    </row>
    <row r="798">
      <c r="A798" s="15" t="n"/>
      <c r="B798" s="15" t="n"/>
      <c r="C798" s="15" t="n"/>
      <c r="D798" s="16" t="n"/>
      <c r="E798" s="19" t="n"/>
      <c r="F798" s="19" t="n"/>
      <c r="G798" s="15" t="n"/>
      <c r="H798" s="20">
        <f>IF($F798="","",IF(Configuración!$C$3="Responsable inscripto",$F798/(1+IF($D798="",Configuración!$C$4,$D798)),$F798))</f>
        <v/>
      </c>
      <c r="I798" s="20">
        <f>IF(OR($E798="",$H798=""),"",$H798-$E798)</f>
        <v/>
      </c>
      <c r="J798" s="17">
        <f>IF(OR($I798="",N($H798)=0),"",$I798/$H798)</f>
        <v/>
      </c>
      <c r="K798" s="17">
        <f>IF(OR($I798="",N($E798)=0),"",$I798/$E798)</f>
        <v/>
      </c>
      <c r="L798" s="17">
        <f>IF($C798="","",IFERROR(INDEX(Rubros!$B$2:$B$31,MATCH($C798,Rubros!$A$2:$A$31,0)),""))</f>
        <v/>
      </c>
      <c r="M798" s="21">
        <f>IF($J798="","",IF($J798&lt;0,"Pierde plata",IF($L798="","Sin objetivo",IF($J798&gt;=$L798,"OK","Bajo objetivo"))))</f>
        <v/>
      </c>
      <c r="N798" s="20">
        <f>IF(OR($E798="",$L798="",N($L798)&gt;=1),"",ROUNDUP($E798/(1-$L798)*IF(Configuración!$C$3="Responsable inscripto",1+IF($D798="",Configuración!$C$4,$D798),1),0))</f>
        <v/>
      </c>
      <c r="O798" s="22">
        <f>IF(OR($I798="",$G798=""),"",$I798*$G798)</f>
        <v/>
      </c>
      <c r="P798" s="22">
        <f>IF(OR($H798="",$G798=""),"",$H798*$G798)</f>
        <v/>
      </c>
    </row>
    <row r="799">
      <c r="A799" s="15" t="n"/>
      <c r="B799" s="15" t="n"/>
      <c r="C799" s="15" t="n"/>
      <c r="D799" s="16" t="n"/>
      <c r="E799" s="19" t="n"/>
      <c r="F799" s="19" t="n"/>
      <c r="G799" s="15" t="n"/>
      <c r="H799" s="20">
        <f>IF($F799="","",IF(Configuración!$C$3="Responsable inscripto",$F799/(1+IF($D799="",Configuración!$C$4,$D799)),$F799))</f>
        <v/>
      </c>
      <c r="I799" s="20">
        <f>IF(OR($E799="",$H799=""),"",$H799-$E799)</f>
        <v/>
      </c>
      <c r="J799" s="17">
        <f>IF(OR($I799="",N($H799)=0),"",$I799/$H799)</f>
        <v/>
      </c>
      <c r="K799" s="17">
        <f>IF(OR($I799="",N($E799)=0),"",$I799/$E799)</f>
        <v/>
      </c>
      <c r="L799" s="17">
        <f>IF($C799="","",IFERROR(INDEX(Rubros!$B$2:$B$31,MATCH($C799,Rubros!$A$2:$A$31,0)),""))</f>
        <v/>
      </c>
      <c r="M799" s="21">
        <f>IF($J799="","",IF($J799&lt;0,"Pierde plata",IF($L799="","Sin objetivo",IF($J799&gt;=$L799,"OK","Bajo objetivo"))))</f>
        <v/>
      </c>
      <c r="N799" s="20">
        <f>IF(OR($E799="",$L799="",N($L799)&gt;=1),"",ROUNDUP($E799/(1-$L799)*IF(Configuración!$C$3="Responsable inscripto",1+IF($D799="",Configuración!$C$4,$D799),1),0))</f>
        <v/>
      </c>
      <c r="O799" s="22">
        <f>IF(OR($I799="",$G799=""),"",$I799*$G799)</f>
        <v/>
      </c>
      <c r="P799" s="22">
        <f>IF(OR($H799="",$G799=""),"",$H799*$G799)</f>
        <v/>
      </c>
    </row>
    <row r="800">
      <c r="A800" s="15" t="n"/>
      <c r="B800" s="15" t="n"/>
      <c r="C800" s="15" t="n"/>
      <c r="D800" s="16" t="n"/>
      <c r="E800" s="19" t="n"/>
      <c r="F800" s="19" t="n"/>
      <c r="G800" s="15" t="n"/>
      <c r="H800" s="20">
        <f>IF($F800="","",IF(Configuración!$C$3="Responsable inscripto",$F800/(1+IF($D800="",Configuración!$C$4,$D800)),$F800))</f>
        <v/>
      </c>
      <c r="I800" s="20">
        <f>IF(OR($E800="",$H800=""),"",$H800-$E800)</f>
        <v/>
      </c>
      <c r="J800" s="17">
        <f>IF(OR($I800="",N($H800)=0),"",$I800/$H800)</f>
        <v/>
      </c>
      <c r="K800" s="17">
        <f>IF(OR($I800="",N($E800)=0),"",$I800/$E800)</f>
        <v/>
      </c>
      <c r="L800" s="17">
        <f>IF($C800="","",IFERROR(INDEX(Rubros!$B$2:$B$31,MATCH($C800,Rubros!$A$2:$A$31,0)),""))</f>
        <v/>
      </c>
      <c r="M800" s="21">
        <f>IF($J800="","",IF($J800&lt;0,"Pierde plata",IF($L800="","Sin objetivo",IF($J800&gt;=$L800,"OK","Bajo objetivo"))))</f>
        <v/>
      </c>
      <c r="N800" s="20">
        <f>IF(OR($E800="",$L800="",N($L800)&gt;=1),"",ROUNDUP($E800/(1-$L800)*IF(Configuración!$C$3="Responsable inscripto",1+IF($D800="",Configuración!$C$4,$D800),1),0))</f>
        <v/>
      </c>
      <c r="O800" s="22">
        <f>IF(OR($I800="",$G800=""),"",$I800*$G800)</f>
        <v/>
      </c>
      <c r="P800" s="22">
        <f>IF(OR($H800="",$G800=""),"",$H800*$G800)</f>
        <v/>
      </c>
    </row>
    <row r="801">
      <c r="A801" s="15" t="n"/>
      <c r="B801" s="15" t="n"/>
      <c r="C801" s="15" t="n"/>
      <c r="D801" s="16" t="n"/>
      <c r="E801" s="19" t="n"/>
      <c r="F801" s="19" t="n"/>
      <c r="G801" s="15" t="n"/>
      <c r="H801" s="20">
        <f>IF($F801="","",IF(Configuración!$C$3="Responsable inscripto",$F801/(1+IF($D801="",Configuración!$C$4,$D801)),$F801))</f>
        <v/>
      </c>
      <c r="I801" s="20">
        <f>IF(OR($E801="",$H801=""),"",$H801-$E801)</f>
        <v/>
      </c>
      <c r="J801" s="17">
        <f>IF(OR($I801="",N($H801)=0),"",$I801/$H801)</f>
        <v/>
      </c>
      <c r="K801" s="17">
        <f>IF(OR($I801="",N($E801)=0),"",$I801/$E801)</f>
        <v/>
      </c>
      <c r="L801" s="17">
        <f>IF($C801="","",IFERROR(INDEX(Rubros!$B$2:$B$31,MATCH($C801,Rubros!$A$2:$A$31,0)),""))</f>
        <v/>
      </c>
      <c r="M801" s="21">
        <f>IF($J801="","",IF($J801&lt;0,"Pierde plata",IF($L801="","Sin objetivo",IF($J801&gt;=$L801,"OK","Bajo objetivo"))))</f>
        <v/>
      </c>
      <c r="N801" s="20">
        <f>IF(OR($E801="",$L801="",N($L801)&gt;=1),"",ROUNDUP($E801/(1-$L801)*IF(Configuración!$C$3="Responsable inscripto",1+IF($D801="",Configuración!$C$4,$D801),1),0))</f>
        <v/>
      </c>
      <c r="O801" s="22">
        <f>IF(OR($I801="",$G801=""),"",$I801*$G801)</f>
        <v/>
      </c>
      <c r="P801" s="22">
        <f>IF(OR($H801="",$G801=""),"",$H801*$G801)</f>
        <v/>
      </c>
    </row>
    <row r="802">
      <c r="A802" s="15" t="n"/>
      <c r="B802" s="15" t="n"/>
      <c r="C802" s="15" t="n"/>
      <c r="D802" s="16" t="n"/>
      <c r="E802" s="19" t="n"/>
      <c r="F802" s="19" t="n"/>
      <c r="G802" s="15" t="n"/>
      <c r="H802" s="20">
        <f>IF($F802="","",IF(Configuración!$C$3="Responsable inscripto",$F802/(1+IF($D802="",Configuración!$C$4,$D802)),$F802))</f>
        <v/>
      </c>
      <c r="I802" s="20">
        <f>IF(OR($E802="",$H802=""),"",$H802-$E802)</f>
        <v/>
      </c>
      <c r="J802" s="17">
        <f>IF(OR($I802="",N($H802)=0),"",$I802/$H802)</f>
        <v/>
      </c>
      <c r="K802" s="17">
        <f>IF(OR($I802="",N($E802)=0),"",$I802/$E802)</f>
        <v/>
      </c>
      <c r="L802" s="17">
        <f>IF($C802="","",IFERROR(INDEX(Rubros!$B$2:$B$31,MATCH($C802,Rubros!$A$2:$A$31,0)),""))</f>
        <v/>
      </c>
      <c r="M802" s="21">
        <f>IF($J802="","",IF($J802&lt;0,"Pierde plata",IF($L802="","Sin objetivo",IF($J802&gt;=$L802,"OK","Bajo objetivo"))))</f>
        <v/>
      </c>
      <c r="N802" s="20">
        <f>IF(OR($E802="",$L802="",N($L802)&gt;=1),"",ROUNDUP($E802/(1-$L802)*IF(Configuración!$C$3="Responsable inscripto",1+IF($D802="",Configuración!$C$4,$D802),1),0))</f>
        <v/>
      </c>
      <c r="O802" s="22">
        <f>IF(OR($I802="",$G802=""),"",$I802*$G802)</f>
        <v/>
      </c>
      <c r="P802" s="22">
        <f>IF(OR($H802="",$G802=""),"",$H802*$G802)</f>
        <v/>
      </c>
    </row>
    <row r="803">
      <c r="A803" s="15" t="n"/>
      <c r="B803" s="15" t="n"/>
      <c r="C803" s="15" t="n"/>
      <c r="D803" s="16" t="n"/>
      <c r="E803" s="19" t="n"/>
      <c r="F803" s="19" t="n"/>
      <c r="G803" s="15" t="n"/>
      <c r="H803" s="20">
        <f>IF($F803="","",IF(Configuración!$C$3="Responsable inscripto",$F803/(1+IF($D803="",Configuración!$C$4,$D803)),$F803))</f>
        <v/>
      </c>
      <c r="I803" s="20">
        <f>IF(OR($E803="",$H803=""),"",$H803-$E803)</f>
        <v/>
      </c>
      <c r="J803" s="17">
        <f>IF(OR($I803="",N($H803)=0),"",$I803/$H803)</f>
        <v/>
      </c>
      <c r="K803" s="17">
        <f>IF(OR($I803="",N($E803)=0),"",$I803/$E803)</f>
        <v/>
      </c>
      <c r="L803" s="17">
        <f>IF($C803="","",IFERROR(INDEX(Rubros!$B$2:$B$31,MATCH($C803,Rubros!$A$2:$A$31,0)),""))</f>
        <v/>
      </c>
      <c r="M803" s="21">
        <f>IF($J803="","",IF($J803&lt;0,"Pierde plata",IF($L803="","Sin objetivo",IF($J803&gt;=$L803,"OK","Bajo objetivo"))))</f>
        <v/>
      </c>
      <c r="N803" s="20">
        <f>IF(OR($E803="",$L803="",N($L803)&gt;=1),"",ROUNDUP($E803/(1-$L803)*IF(Configuración!$C$3="Responsable inscripto",1+IF($D803="",Configuración!$C$4,$D803),1),0))</f>
        <v/>
      </c>
      <c r="O803" s="22">
        <f>IF(OR($I803="",$G803=""),"",$I803*$G803)</f>
        <v/>
      </c>
      <c r="P803" s="22">
        <f>IF(OR($H803="",$G803=""),"",$H803*$G803)</f>
        <v/>
      </c>
    </row>
    <row r="804">
      <c r="A804" s="15" t="n"/>
      <c r="B804" s="15" t="n"/>
      <c r="C804" s="15" t="n"/>
      <c r="D804" s="16" t="n"/>
      <c r="E804" s="19" t="n"/>
      <c r="F804" s="19" t="n"/>
      <c r="G804" s="15" t="n"/>
      <c r="H804" s="20">
        <f>IF($F804="","",IF(Configuración!$C$3="Responsable inscripto",$F804/(1+IF($D804="",Configuración!$C$4,$D804)),$F804))</f>
        <v/>
      </c>
      <c r="I804" s="20">
        <f>IF(OR($E804="",$H804=""),"",$H804-$E804)</f>
        <v/>
      </c>
      <c r="J804" s="17">
        <f>IF(OR($I804="",N($H804)=0),"",$I804/$H804)</f>
        <v/>
      </c>
      <c r="K804" s="17">
        <f>IF(OR($I804="",N($E804)=0),"",$I804/$E804)</f>
        <v/>
      </c>
      <c r="L804" s="17">
        <f>IF($C804="","",IFERROR(INDEX(Rubros!$B$2:$B$31,MATCH($C804,Rubros!$A$2:$A$31,0)),""))</f>
        <v/>
      </c>
      <c r="M804" s="21">
        <f>IF($J804="","",IF($J804&lt;0,"Pierde plata",IF($L804="","Sin objetivo",IF($J804&gt;=$L804,"OK","Bajo objetivo"))))</f>
        <v/>
      </c>
      <c r="N804" s="20">
        <f>IF(OR($E804="",$L804="",N($L804)&gt;=1),"",ROUNDUP($E804/(1-$L804)*IF(Configuración!$C$3="Responsable inscripto",1+IF($D804="",Configuración!$C$4,$D804),1),0))</f>
        <v/>
      </c>
      <c r="O804" s="22">
        <f>IF(OR($I804="",$G804=""),"",$I804*$G804)</f>
        <v/>
      </c>
      <c r="P804" s="22">
        <f>IF(OR($H804="",$G804=""),"",$H804*$G804)</f>
        <v/>
      </c>
    </row>
    <row r="805">
      <c r="A805" s="15" t="n"/>
      <c r="B805" s="15" t="n"/>
      <c r="C805" s="15" t="n"/>
      <c r="D805" s="16" t="n"/>
      <c r="E805" s="19" t="n"/>
      <c r="F805" s="19" t="n"/>
      <c r="G805" s="15" t="n"/>
      <c r="H805" s="20">
        <f>IF($F805="","",IF(Configuración!$C$3="Responsable inscripto",$F805/(1+IF($D805="",Configuración!$C$4,$D805)),$F805))</f>
        <v/>
      </c>
      <c r="I805" s="20">
        <f>IF(OR($E805="",$H805=""),"",$H805-$E805)</f>
        <v/>
      </c>
      <c r="J805" s="17">
        <f>IF(OR($I805="",N($H805)=0),"",$I805/$H805)</f>
        <v/>
      </c>
      <c r="K805" s="17">
        <f>IF(OR($I805="",N($E805)=0),"",$I805/$E805)</f>
        <v/>
      </c>
      <c r="L805" s="17">
        <f>IF($C805="","",IFERROR(INDEX(Rubros!$B$2:$B$31,MATCH($C805,Rubros!$A$2:$A$31,0)),""))</f>
        <v/>
      </c>
      <c r="M805" s="21">
        <f>IF($J805="","",IF($J805&lt;0,"Pierde plata",IF($L805="","Sin objetivo",IF($J805&gt;=$L805,"OK","Bajo objetivo"))))</f>
        <v/>
      </c>
      <c r="N805" s="20">
        <f>IF(OR($E805="",$L805="",N($L805)&gt;=1),"",ROUNDUP($E805/(1-$L805)*IF(Configuración!$C$3="Responsable inscripto",1+IF($D805="",Configuración!$C$4,$D805),1),0))</f>
        <v/>
      </c>
      <c r="O805" s="22">
        <f>IF(OR($I805="",$G805=""),"",$I805*$G805)</f>
        <v/>
      </c>
      <c r="P805" s="22">
        <f>IF(OR($H805="",$G805=""),"",$H805*$G805)</f>
        <v/>
      </c>
    </row>
    <row r="806">
      <c r="A806" s="15" t="n"/>
      <c r="B806" s="15" t="n"/>
      <c r="C806" s="15" t="n"/>
      <c r="D806" s="16" t="n"/>
      <c r="E806" s="19" t="n"/>
      <c r="F806" s="19" t="n"/>
      <c r="G806" s="15" t="n"/>
      <c r="H806" s="20">
        <f>IF($F806="","",IF(Configuración!$C$3="Responsable inscripto",$F806/(1+IF($D806="",Configuración!$C$4,$D806)),$F806))</f>
        <v/>
      </c>
      <c r="I806" s="20">
        <f>IF(OR($E806="",$H806=""),"",$H806-$E806)</f>
        <v/>
      </c>
      <c r="J806" s="17">
        <f>IF(OR($I806="",N($H806)=0),"",$I806/$H806)</f>
        <v/>
      </c>
      <c r="K806" s="17">
        <f>IF(OR($I806="",N($E806)=0),"",$I806/$E806)</f>
        <v/>
      </c>
      <c r="L806" s="17">
        <f>IF($C806="","",IFERROR(INDEX(Rubros!$B$2:$B$31,MATCH($C806,Rubros!$A$2:$A$31,0)),""))</f>
        <v/>
      </c>
      <c r="M806" s="21">
        <f>IF($J806="","",IF($J806&lt;0,"Pierde plata",IF($L806="","Sin objetivo",IF($J806&gt;=$L806,"OK","Bajo objetivo"))))</f>
        <v/>
      </c>
      <c r="N806" s="20">
        <f>IF(OR($E806="",$L806="",N($L806)&gt;=1),"",ROUNDUP($E806/(1-$L806)*IF(Configuración!$C$3="Responsable inscripto",1+IF($D806="",Configuración!$C$4,$D806),1),0))</f>
        <v/>
      </c>
      <c r="O806" s="22">
        <f>IF(OR($I806="",$G806=""),"",$I806*$G806)</f>
        <v/>
      </c>
      <c r="P806" s="22">
        <f>IF(OR($H806="",$G806=""),"",$H806*$G806)</f>
        <v/>
      </c>
    </row>
    <row r="807">
      <c r="A807" s="15" t="n"/>
      <c r="B807" s="15" t="n"/>
      <c r="C807" s="15" t="n"/>
      <c r="D807" s="16" t="n"/>
      <c r="E807" s="19" t="n"/>
      <c r="F807" s="19" t="n"/>
      <c r="G807" s="15" t="n"/>
      <c r="H807" s="20">
        <f>IF($F807="","",IF(Configuración!$C$3="Responsable inscripto",$F807/(1+IF($D807="",Configuración!$C$4,$D807)),$F807))</f>
        <v/>
      </c>
      <c r="I807" s="20">
        <f>IF(OR($E807="",$H807=""),"",$H807-$E807)</f>
        <v/>
      </c>
      <c r="J807" s="17">
        <f>IF(OR($I807="",N($H807)=0),"",$I807/$H807)</f>
        <v/>
      </c>
      <c r="K807" s="17">
        <f>IF(OR($I807="",N($E807)=0),"",$I807/$E807)</f>
        <v/>
      </c>
      <c r="L807" s="17">
        <f>IF($C807="","",IFERROR(INDEX(Rubros!$B$2:$B$31,MATCH($C807,Rubros!$A$2:$A$31,0)),""))</f>
        <v/>
      </c>
      <c r="M807" s="21">
        <f>IF($J807="","",IF($J807&lt;0,"Pierde plata",IF($L807="","Sin objetivo",IF($J807&gt;=$L807,"OK","Bajo objetivo"))))</f>
        <v/>
      </c>
      <c r="N807" s="20">
        <f>IF(OR($E807="",$L807="",N($L807)&gt;=1),"",ROUNDUP($E807/(1-$L807)*IF(Configuración!$C$3="Responsable inscripto",1+IF($D807="",Configuración!$C$4,$D807),1),0))</f>
        <v/>
      </c>
      <c r="O807" s="22">
        <f>IF(OR($I807="",$G807=""),"",$I807*$G807)</f>
        <v/>
      </c>
      <c r="P807" s="22">
        <f>IF(OR($H807="",$G807=""),"",$H807*$G807)</f>
        <v/>
      </c>
    </row>
    <row r="808">
      <c r="A808" s="15" t="n"/>
      <c r="B808" s="15" t="n"/>
      <c r="C808" s="15" t="n"/>
      <c r="D808" s="16" t="n"/>
      <c r="E808" s="19" t="n"/>
      <c r="F808" s="19" t="n"/>
      <c r="G808" s="15" t="n"/>
      <c r="H808" s="20">
        <f>IF($F808="","",IF(Configuración!$C$3="Responsable inscripto",$F808/(1+IF($D808="",Configuración!$C$4,$D808)),$F808))</f>
        <v/>
      </c>
      <c r="I808" s="20">
        <f>IF(OR($E808="",$H808=""),"",$H808-$E808)</f>
        <v/>
      </c>
      <c r="J808" s="17">
        <f>IF(OR($I808="",N($H808)=0),"",$I808/$H808)</f>
        <v/>
      </c>
      <c r="K808" s="17">
        <f>IF(OR($I808="",N($E808)=0),"",$I808/$E808)</f>
        <v/>
      </c>
      <c r="L808" s="17">
        <f>IF($C808="","",IFERROR(INDEX(Rubros!$B$2:$B$31,MATCH($C808,Rubros!$A$2:$A$31,0)),""))</f>
        <v/>
      </c>
      <c r="M808" s="21">
        <f>IF($J808="","",IF($J808&lt;0,"Pierde plata",IF($L808="","Sin objetivo",IF($J808&gt;=$L808,"OK","Bajo objetivo"))))</f>
        <v/>
      </c>
      <c r="N808" s="20">
        <f>IF(OR($E808="",$L808="",N($L808)&gt;=1),"",ROUNDUP($E808/(1-$L808)*IF(Configuración!$C$3="Responsable inscripto",1+IF($D808="",Configuración!$C$4,$D808),1),0))</f>
        <v/>
      </c>
      <c r="O808" s="22">
        <f>IF(OR($I808="",$G808=""),"",$I808*$G808)</f>
        <v/>
      </c>
      <c r="P808" s="22">
        <f>IF(OR($H808="",$G808=""),"",$H808*$G808)</f>
        <v/>
      </c>
    </row>
    <row r="809">
      <c r="A809" s="15" t="n"/>
      <c r="B809" s="15" t="n"/>
      <c r="C809" s="15" t="n"/>
      <c r="D809" s="16" t="n"/>
      <c r="E809" s="19" t="n"/>
      <c r="F809" s="19" t="n"/>
      <c r="G809" s="15" t="n"/>
      <c r="H809" s="20">
        <f>IF($F809="","",IF(Configuración!$C$3="Responsable inscripto",$F809/(1+IF($D809="",Configuración!$C$4,$D809)),$F809))</f>
        <v/>
      </c>
      <c r="I809" s="20">
        <f>IF(OR($E809="",$H809=""),"",$H809-$E809)</f>
        <v/>
      </c>
      <c r="J809" s="17">
        <f>IF(OR($I809="",N($H809)=0),"",$I809/$H809)</f>
        <v/>
      </c>
      <c r="K809" s="17">
        <f>IF(OR($I809="",N($E809)=0),"",$I809/$E809)</f>
        <v/>
      </c>
      <c r="L809" s="17">
        <f>IF($C809="","",IFERROR(INDEX(Rubros!$B$2:$B$31,MATCH($C809,Rubros!$A$2:$A$31,0)),""))</f>
        <v/>
      </c>
      <c r="M809" s="21">
        <f>IF($J809="","",IF($J809&lt;0,"Pierde plata",IF($L809="","Sin objetivo",IF($J809&gt;=$L809,"OK","Bajo objetivo"))))</f>
        <v/>
      </c>
      <c r="N809" s="20">
        <f>IF(OR($E809="",$L809="",N($L809)&gt;=1),"",ROUNDUP($E809/(1-$L809)*IF(Configuración!$C$3="Responsable inscripto",1+IF($D809="",Configuración!$C$4,$D809),1),0))</f>
        <v/>
      </c>
      <c r="O809" s="22">
        <f>IF(OR($I809="",$G809=""),"",$I809*$G809)</f>
        <v/>
      </c>
      <c r="P809" s="22">
        <f>IF(OR($H809="",$G809=""),"",$H809*$G809)</f>
        <v/>
      </c>
    </row>
    <row r="810">
      <c r="A810" s="15" t="n"/>
      <c r="B810" s="15" t="n"/>
      <c r="C810" s="15" t="n"/>
      <c r="D810" s="16" t="n"/>
      <c r="E810" s="19" t="n"/>
      <c r="F810" s="19" t="n"/>
      <c r="G810" s="15" t="n"/>
      <c r="H810" s="20">
        <f>IF($F810="","",IF(Configuración!$C$3="Responsable inscripto",$F810/(1+IF($D810="",Configuración!$C$4,$D810)),$F810))</f>
        <v/>
      </c>
      <c r="I810" s="20">
        <f>IF(OR($E810="",$H810=""),"",$H810-$E810)</f>
        <v/>
      </c>
      <c r="J810" s="17">
        <f>IF(OR($I810="",N($H810)=0),"",$I810/$H810)</f>
        <v/>
      </c>
      <c r="K810" s="17">
        <f>IF(OR($I810="",N($E810)=0),"",$I810/$E810)</f>
        <v/>
      </c>
      <c r="L810" s="17">
        <f>IF($C810="","",IFERROR(INDEX(Rubros!$B$2:$B$31,MATCH($C810,Rubros!$A$2:$A$31,0)),""))</f>
        <v/>
      </c>
      <c r="M810" s="21">
        <f>IF($J810="","",IF($J810&lt;0,"Pierde plata",IF($L810="","Sin objetivo",IF($J810&gt;=$L810,"OK","Bajo objetivo"))))</f>
        <v/>
      </c>
      <c r="N810" s="20">
        <f>IF(OR($E810="",$L810="",N($L810)&gt;=1),"",ROUNDUP($E810/(1-$L810)*IF(Configuración!$C$3="Responsable inscripto",1+IF($D810="",Configuración!$C$4,$D810),1),0))</f>
        <v/>
      </c>
      <c r="O810" s="22">
        <f>IF(OR($I810="",$G810=""),"",$I810*$G810)</f>
        <v/>
      </c>
      <c r="P810" s="22">
        <f>IF(OR($H810="",$G810=""),"",$H810*$G810)</f>
        <v/>
      </c>
    </row>
    <row r="811">
      <c r="A811" s="15" t="n"/>
      <c r="B811" s="15" t="n"/>
      <c r="C811" s="15" t="n"/>
      <c r="D811" s="16" t="n"/>
      <c r="E811" s="19" t="n"/>
      <c r="F811" s="19" t="n"/>
      <c r="G811" s="15" t="n"/>
      <c r="H811" s="20">
        <f>IF($F811="","",IF(Configuración!$C$3="Responsable inscripto",$F811/(1+IF($D811="",Configuración!$C$4,$D811)),$F811))</f>
        <v/>
      </c>
      <c r="I811" s="20">
        <f>IF(OR($E811="",$H811=""),"",$H811-$E811)</f>
        <v/>
      </c>
      <c r="J811" s="17">
        <f>IF(OR($I811="",N($H811)=0),"",$I811/$H811)</f>
        <v/>
      </c>
      <c r="K811" s="17">
        <f>IF(OR($I811="",N($E811)=0),"",$I811/$E811)</f>
        <v/>
      </c>
      <c r="L811" s="17">
        <f>IF($C811="","",IFERROR(INDEX(Rubros!$B$2:$B$31,MATCH($C811,Rubros!$A$2:$A$31,0)),""))</f>
        <v/>
      </c>
      <c r="M811" s="21">
        <f>IF($J811="","",IF($J811&lt;0,"Pierde plata",IF($L811="","Sin objetivo",IF($J811&gt;=$L811,"OK","Bajo objetivo"))))</f>
        <v/>
      </c>
      <c r="N811" s="20">
        <f>IF(OR($E811="",$L811="",N($L811)&gt;=1),"",ROUNDUP($E811/(1-$L811)*IF(Configuración!$C$3="Responsable inscripto",1+IF($D811="",Configuración!$C$4,$D811),1),0))</f>
        <v/>
      </c>
      <c r="O811" s="22">
        <f>IF(OR($I811="",$G811=""),"",$I811*$G811)</f>
        <v/>
      </c>
      <c r="P811" s="22">
        <f>IF(OR($H811="",$G811=""),"",$H811*$G811)</f>
        <v/>
      </c>
    </row>
    <row r="812">
      <c r="A812" s="15" t="n"/>
      <c r="B812" s="15" t="n"/>
      <c r="C812" s="15" t="n"/>
      <c r="D812" s="16" t="n"/>
      <c r="E812" s="19" t="n"/>
      <c r="F812" s="19" t="n"/>
      <c r="G812" s="15" t="n"/>
      <c r="H812" s="20">
        <f>IF($F812="","",IF(Configuración!$C$3="Responsable inscripto",$F812/(1+IF($D812="",Configuración!$C$4,$D812)),$F812))</f>
        <v/>
      </c>
      <c r="I812" s="20">
        <f>IF(OR($E812="",$H812=""),"",$H812-$E812)</f>
        <v/>
      </c>
      <c r="J812" s="17">
        <f>IF(OR($I812="",N($H812)=0),"",$I812/$H812)</f>
        <v/>
      </c>
      <c r="K812" s="17">
        <f>IF(OR($I812="",N($E812)=0),"",$I812/$E812)</f>
        <v/>
      </c>
      <c r="L812" s="17">
        <f>IF($C812="","",IFERROR(INDEX(Rubros!$B$2:$B$31,MATCH($C812,Rubros!$A$2:$A$31,0)),""))</f>
        <v/>
      </c>
      <c r="M812" s="21">
        <f>IF($J812="","",IF($J812&lt;0,"Pierde plata",IF($L812="","Sin objetivo",IF($J812&gt;=$L812,"OK","Bajo objetivo"))))</f>
        <v/>
      </c>
      <c r="N812" s="20">
        <f>IF(OR($E812="",$L812="",N($L812)&gt;=1),"",ROUNDUP($E812/(1-$L812)*IF(Configuración!$C$3="Responsable inscripto",1+IF($D812="",Configuración!$C$4,$D812),1),0))</f>
        <v/>
      </c>
      <c r="O812" s="22">
        <f>IF(OR($I812="",$G812=""),"",$I812*$G812)</f>
        <v/>
      </c>
      <c r="P812" s="22">
        <f>IF(OR($H812="",$G812=""),"",$H812*$G812)</f>
        <v/>
      </c>
    </row>
    <row r="813">
      <c r="A813" s="15" t="n"/>
      <c r="B813" s="15" t="n"/>
      <c r="C813" s="15" t="n"/>
      <c r="D813" s="16" t="n"/>
      <c r="E813" s="19" t="n"/>
      <c r="F813" s="19" t="n"/>
      <c r="G813" s="15" t="n"/>
      <c r="H813" s="20">
        <f>IF($F813="","",IF(Configuración!$C$3="Responsable inscripto",$F813/(1+IF($D813="",Configuración!$C$4,$D813)),$F813))</f>
        <v/>
      </c>
      <c r="I813" s="20">
        <f>IF(OR($E813="",$H813=""),"",$H813-$E813)</f>
        <v/>
      </c>
      <c r="J813" s="17">
        <f>IF(OR($I813="",N($H813)=0),"",$I813/$H813)</f>
        <v/>
      </c>
      <c r="K813" s="17">
        <f>IF(OR($I813="",N($E813)=0),"",$I813/$E813)</f>
        <v/>
      </c>
      <c r="L813" s="17">
        <f>IF($C813="","",IFERROR(INDEX(Rubros!$B$2:$B$31,MATCH($C813,Rubros!$A$2:$A$31,0)),""))</f>
        <v/>
      </c>
      <c r="M813" s="21">
        <f>IF($J813="","",IF($J813&lt;0,"Pierde plata",IF($L813="","Sin objetivo",IF($J813&gt;=$L813,"OK","Bajo objetivo"))))</f>
        <v/>
      </c>
      <c r="N813" s="20">
        <f>IF(OR($E813="",$L813="",N($L813)&gt;=1),"",ROUNDUP($E813/(1-$L813)*IF(Configuración!$C$3="Responsable inscripto",1+IF($D813="",Configuración!$C$4,$D813),1),0))</f>
        <v/>
      </c>
      <c r="O813" s="22">
        <f>IF(OR($I813="",$G813=""),"",$I813*$G813)</f>
        <v/>
      </c>
      <c r="P813" s="22">
        <f>IF(OR($H813="",$G813=""),"",$H813*$G813)</f>
        <v/>
      </c>
    </row>
    <row r="814">
      <c r="A814" s="15" t="n"/>
      <c r="B814" s="15" t="n"/>
      <c r="C814" s="15" t="n"/>
      <c r="D814" s="16" t="n"/>
      <c r="E814" s="19" t="n"/>
      <c r="F814" s="19" t="n"/>
      <c r="G814" s="15" t="n"/>
      <c r="H814" s="20">
        <f>IF($F814="","",IF(Configuración!$C$3="Responsable inscripto",$F814/(1+IF($D814="",Configuración!$C$4,$D814)),$F814))</f>
        <v/>
      </c>
      <c r="I814" s="20">
        <f>IF(OR($E814="",$H814=""),"",$H814-$E814)</f>
        <v/>
      </c>
      <c r="J814" s="17">
        <f>IF(OR($I814="",N($H814)=0),"",$I814/$H814)</f>
        <v/>
      </c>
      <c r="K814" s="17">
        <f>IF(OR($I814="",N($E814)=0),"",$I814/$E814)</f>
        <v/>
      </c>
      <c r="L814" s="17">
        <f>IF($C814="","",IFERROR(INDEX(Rubros!$B$2:$B$31,MATCH($C814,Rubros!$A$2:$A$31,0)),""))</f>
        <v/>
      </c>
      <c r="M814" s="21">
        <f>IF($J814="","",IF($J814&lt;0,"Pierde plata",IF($L814="","Sin objetivo",IF($J814&gt;=$L814,"OK","Bajo objetivo"))))</f>
        <v/>
      </c>
      <c r="N814" s="20">
        <f>IF(OR($E814="",$L814="",N($L814)&gt;=1),"",ROUNDUP($E814/(1-$L814)*IF(Configuración!$C$3="Responsable inscripto",1+IF($D814="",Configuración!$C$4,$D814),1),0))</f>
        <v/>
      </c>
      <c r="O814" s="22">
        <f>IF(OR($I814="",$G814=""),"",$I814*$G814)</f>
        <v/>
      </c>
      <c r="P814" s="22">
        <f>IF(OR($H814="",$G814=""),"",$H814*$G814)</f>
        <v/>
      </c>
    </row>
    <row r="815">
      <c r="A815" s="15" t="n"/>
      <c r="B815" s="15" t="n"/>
      <c r="C815" s="15" t="n"/>
      <c r="D815" s="16" t="n"/>
      <c r="E815" s="19" t="n"/>
      <c r="F815" s="19" t="n"/>
      <c r="G815" s="15" t="n"/>
      <c r="H815" s="20">
        <f>IF($F815="","",IF(Configuración!$C$3="Responsable inscripto",$F815/(1+IF($D815="",Configuración!$C$4,$D815)),$F815))</f>
        <v/>
      </c>
      <c r="I815" s="20">
        <f>IF(OR($E815="",$H815=""),"",$H815-$E815)</f>
        <v/>
      </c>
      <c r="J815" s="17">
        <f>IF(OR($I815="",N($H815)=0),"",$I815/$H815)</f>
        <v/>
      </c>
      <c r="K815" s="17">
        <f>IF(OR($I815="",N($E815)=0),"",$I815/$E815)</f>
        <v/>
      </c>
      <c r="L815" s="17">
        <f>IF($C815="","",IFERROR(INDEX(Rubros!$B$2:$B$31,MATCH($C815,Rubros!$A$2:$A$31,0)),""))</f>
        <v/>
      </c>
      <c r="M815" s="21">
        <f>IF($J815="","",IF($J815&lt;0,"Pierde plata",IF($L815="","Sin objetivo",IF($J815&gt;=$L815,"OK","Bajo objetivo"))))</f>
        <v/>
      </c>
      <c r="N815" s="20">
        <f>IF(OR($E815="",$L815="",N($L815)&gt;=1),"",ROUNDUP($E815/(1-$L815)*IF(Configuración!$C$3="Responsable inscripto",1+IF($D815="",Configuración!$C$4,$D815),1),0))</f>
        <v/>
      </c>
      <c r="O815" s="22">
        <f>IF(OR($I815="",$G815=""),"",$I815*$G815)</f>
        <v/>
      </c>
      <c r="P815" s="22">
        <f>IF(OR($H815="",$G815=""),"",$H815*$G815)</f>
        <v/>
      </c>
    </row>
    <row r="816">
      <c r="A816" s="15" t="n"/>
      <c r="B816" s="15" t="n"/>
      <c r="C816" s="15" t="n"/>
      <c r="D816" s="16" t="n"/>
      <c r="E816" s="19" t="n"/>
      <c r="F816" s="19" t="n"/>
      <c r="G816" s="15" t="n"/>
      <c r="H816" s="20">
        <f>IF($F816="","",IF(Configuración!$C$3="Responsable inscripto",$F816/(1+IF($D816="",Configuración!$C$4,$D816)),$F816))</f>
        <v/>
      </c>
      <c r="I816" s="20">
        <f>IF(OR($E816="",$H816=""),"",$H816-$E816)</f>
        <v/>
      </c>
      <c r="J816" s="17">
        <f>IF(OR($I816="",N($H816)=0),"",$I816/$H816)</f>
        <v/>
      </c>
      <c r="K816" s="17">
        <f>IF(OR($I816="",N($E816)=0),"",$I816/$E816)</f>
        <v/>
      </c>
      <c r="L816" s="17">
        <f>IF($C816="","",IFERROR(INDEX(Rubros!$B$2:$B$31,MATCH($C816,Rubros!$A$2:$A$31,0)),""))</f>
        <v/>
      </c>
      <c r="M816" s="21">
        <f>IF($J816="","",IF($J816&lt;0,"Pierde plata",IF($L816="","Sin objetivo",IF($J816&gt;=$L816,"OK","Bajo objetivo"))))</f>
        <v/>
      </c>
      <c r="N816" s="20">
        <f>IF(OR($E816="",$L816="",N($L816)&gt;=1),"",ROUNDUP($E816/(1-$L816)*IF(Configuración!$C$3="Responsable inscripto",1+IF($D816="",Configuración!$C$4,$D816),1),0))</f>
        <v/>
      </c>
      <c r="O816" s="22">
        <f>IF(OR($I816="",$G816=""),"",$I816*$G816)</f>
        <v/>
      </c>
      <c r="P816" s="22">
        <f>IF(OR($H816="",$G816=""),"",$H816*$G816)</f>
        <v/>
      </c>
    </row>
    <row r="817">
      <c r="A817" s="15" t="n"/>
      <c r="B817" s="15" t="n"/>
      <c r="C817" s="15" t="n"/>
      <c r="D817" s="16" t="n"/>
      <c r="E817" s="19" t="n"/>
      <c r="F817" s="19" t="n"/>
      <c r="G817" s="15" t="n"/>
      <c r="H817" s="20">
        <f>IF($F817="","",IF(Configuración!$C$3="Responsable inscripto",$F817/(1+IF($D817="",Configuración!$C$4,$D817)),$F817))</f>
        <v/>
      </c>
      <c r="I817" s="20">
        <f>IF(OR($E817="",$H817=""),"",$H817-$E817)</f>
        <v/>
      </c>
      <c r="J817" s="17">
        <f>IF(OR($I817="",N($H817)=0),"",$I817/$H817)</f>
        <v/>
      </c>
      <c r="K817" s="17">
        <f>IF(OR($I817="",N($E817)=0),"",$I817/$E817)</f>
        <v/>
      </c>
      <c r="L817" s="17">
        <f>IF($C817="","",IFERROR(INDEX(Rubros!$B$2:$B$31,MATCH($C817,Rubros!$A$2:$A$31,0)),""))</f>
        <v/>
      </c>
      <c r="M817" s="21">
        <f>IF($J817="","",IF($J817&lt;0,"Pierde plata",IF($L817="","Sin objetivo",IF($J817&gt;=$L817,"OK","Bajo objetivo"))))</f>
        <v/>
      </c>
      <c r="N817" s="20">
        <f>IF(OR($E817="",$L817="",N($L817)&gt;=1),"",ROUNDUP($E817/(1-$L817)*IF(Configuración!$C$3="Responsable inscripto",1+IF($D817="",Configuración!$C$4,$D817),1),0))</f>
        <v/>
      </c>
      <c r="O817" s="22">
        <f>IF(OR($I817="",$G817=""),"",$I817*$G817)</f>
        <v/>
      </c>
      <c r="P817" s="22">
        <f>IF(OR($H817="",$G817=""),"",$H817*$G817)</f>
        <v/>
      </c>
    </row>
    <row r="818">
      <c r="A818" s="15" t="n"/>
      <c r="B818" s="15" t="n"/>
      <c r="C818" s="15" t="n"/>
      <c r="D818" s="16" t="n"/>
      <c r="E818" s="19" t="n"/>
      <c r="F818" s="19" t="n"/>
      <c r="G818" s="15" t="n"/>
      <c r="H818" s="20">
        <f>IF($F818="","",IF(Configuración!$C$3="Responsable inscripto",$F818/(1+IF($D818="",Configuración!$C$4,$D818)),$F818))</f>
        <v/>
      </c>
      <c r="I818" s="20">
        <f>IF(OR($E818="",$H818=""),"",$H818-$E818)</f>
        <v/>
      </c>
      <c r="J818" s="17">
        <f>IF(OR($I818="",N($H818)=0),"",$I818/$H818)</f>
        <v/>
      </c>
      <c r="K818" s="17">
        <f>IF(OR($I818="",N($E818)=0),"",$I818/$E818)</f>
        <v/>
      </c>
      <c r="L818" s="17">
        <f>IF($C818="","",IFERROR(INDEX(Rubros!$B$2:$B$31,MATCH($C818,Rubros!$A$2:$A$31,0)),""))</f>
        <v/>
      </c>
      <c r="M818" s="21">
        <f>IF($J818="","",IF($J818&lt;0,"Pierde plata",IF($L818="","Sin objetivo",IF($J818&gt;=$L818,"OK","Bajo objetivo"))))</f>
        <v/>
      </c>
      <c r="N818" s="20">
        <f>IF(OR($E818="",$L818="",N($L818)&gt;=1),"",ROUNDUP($E818/(1-$L818)*IF(Configuración!$C$3="Responsable inscripto",1+IF($D818="",Configuración!$C$4,$D818),1),0))</f>
        <v/>
      </c>
      <c r="O818" s="22">
        <f>IF(OR($I818="",$G818=""),"",$I818*$G818)</f>
        <v/>
      </c>
      <c r="P818" s="22">
        <f>IF(OR($H818="",$G818=""),"",$H818*$G818)</f>
        <v/>
      </c>
    </row>
    <row r="819">
      <c r="A819" s="15" t="n"/>
      <c r="B819" s="15" t="n"/>
      <c r="C819" s="15" t="n"/>
      <c r="D819" s="16" t="n"/>
      <c r="E819" s="19" t="n"/>
      <c r="F819" s="19" t="n"/>
      <c r="G819" s="15" t="n"/>
      <c r="H819" s="20">
        <f>IF($F819="","",IF(Configuración!$C$3="Responsable inscripto",$F819/(1+IF($D819="",Configuración!$C$4,$D819)),$F819))</f>
        <v/>
      </c>
      <c r="I819" s="20">
        <f>IF(OR($E819="",$H819=""),"",$H819-$E819)</f>
        <v/>
      </c>
      <c r="J819" s="17">
        <f>IF(OR($I819="",N($H819)=0),"",$I819/$H819)</f>
        <v/>
      </c>
      <c r="K819" s="17">
        <f>IF(OR($I819="",N($E819)=0),"",$I819/$E819)</f>
        <v/>
      </c>
      <c r="L819" s="17">
        <f>IF($C819="","",IFERROR(INDEX(Rubros!$B$2:$B$31,MATCH($C819,Rubros!$A$2:$A$31,0)),""))</f>
        <v/>
      </c>
      <c r="M819" s="21">
        <f>IF($J819="","",IF($J819&lt;0,"Pierde plata",IF($L819="","Sin objetivo",IF($J819&gt;=$L819,"OK","Bajo objetivo"))))</f>
        <v/>
      </c>
      <c r="N819" s="20">
        <f>IF(OR($E819="",$L819="",N($L819)&gt;=1),"",ROUNDUP($E819/(1-$L819)*IF(Configuración!$C$3="Responsable inscripto",1+IF($D819="",Configuración!$C$4,$D819),1),0))</f>
        <v/>
      </c>
      <c r="O819" s="22">
        <f>IF(OR($I819="",$G819=""),"",$I819*$G819)</f>
        <v/>
      </c>
      <c r="P819" s="22">
        <f>IF(OR($H819="",$G819=""),"",$H819*$G819)</f>
        <v/>
      </c>
    </row>
    <row r="820">
      <c r="A820" s="15" t="n"/>
      <c r="B820" s="15" t="n"/>
      <c r="C820" s="15" t="n"/>
      <c r="D820" s="16" t="n"/>
      <c r="E820" s="19" t="n"/>
      <c r="F820" s="19" t="n"/>
      <c r="G820" s="15" t="n"/>
      <c r="H820" s="20">
        <f>IF($F820="","",IF(Configuración!$C$3="Responsable inscripto",$F820/(1+IF($D820="",Configuración!$C$4,$D820)),$F820))</f>
        <v/>
      </c>
      <c r="I820" s="20">
        <f>IF(OR($E820="",$H820=""),"",$H820-$E820)</f>
        <v/>
      </c>
      <c r="J820" s="17">
        <f>IF(OR($I820="",N($H820)=0),"",$I820/$H820)</f>
        <v/>
      </c>
      <c r="K820" s="17">
        <f>IF(OR($I820="",N($E820)=0),"",$I820/$E820)</f>
        <v/>
      </c>
      <c r="L820" s="17">
        <f>IF($C820="","",IFERROR(INDEX(Rubros!$B$2:$B$31,MATCH($C820,Rubros!$A$2:$A$31,0)),""))</f>
        <v/>
      </c>
      <c r="M820" s="21">
        <f>IF($J820="","",IF($J820&lt;0,"Pierde plata",IF($L820="","Sin objetivo",IF($J820&gt;=$L820,"OK","Bajo objetivo"))))</f>
        <v/>
      </c>
      <c r="N820" s="20">
        <f>IF(OR($E820="",$L820="",N($L820)&gt;=1),"",ROUNDUP($E820/(1-$L820)*IF(Configuración!$C$3="Responsable inscripto",1+IF($D820="",Configuración!$C$4,$D820),1),0))</f>
        <v/>
      </c>
      <c r="O820" s="22">
        <f>IF(OR($I820="",$G820=""),"",$I820*$G820)</f>
        <v/>
      </c>
      <c r="P820" s="22">
        <f>IF(OR($H820="",$G820=""),"",$H820*$G820)</f>
        <v/>
      </c>
    </row>
    <row r="821">
      <c r="A821" s="15" t="n"/>
      <c r="B821" s="15" t="n"/>
      <c r="C821" s="15" t="n"/>
      <c r="D821" s="16" t="n"/>
      <c r="E821" s="19" t="n"/>
      <c r="F821" s="19" t="n"/>
      <c r="G821" s="15" t="n"/>
      <c r="H821" s="20">
        <f>IF($F821="","",IF(Configuración!$C$3="Responsable inscripto",$F821/(1+IF($D821="",Configuración!$C$4,$D821)),$F821))</f>
        <v/>
      </c>
      <c r="I821" s="20">
        <f>IF(OR($E821="",$H821=""),"",$H821-$E821)</f>
        <v/>
      </c>
      <c r="J821" s="17">
        <f>IF(OR($I821="",N($H821)=0),"",$I821/$H821)</f>
        <v/>
      </c>
      <c r="K821" s="17">
        <f>IF(OR($I821="",N($E821)=0),"",$I821/$E821)</f>
        <v/>
      </c>
      <c r="L821" s="17">
        <f>IF($C821="","",IFERROR(INDEX(Rubros!$B$2:$B$31,MATCH($C821,Rubros!$A$2:$A$31,0)),""))</f>
        <v/>
      </c>
      <c r="M821" s="21">
        <f>IF($J821="","",IF($J821&lt;0,"Pierde plata",IF($L821="","Sin objetivo",IF($J821&gt;=$L821,"OK","Bajo objetivo"))))</f>
        <v/>
      </c>
      <c r="N821" s="20">
        <f>IF(OR($E821="",$L821="",N($L821)&gt;=1),"",ROUNDUP($E821/(1-$L821)*IF(Configuración!$C$3="Responsable inscripto",1+IF($D821="",Configuración!$C$4,$D821),1),0))</f>
        <v/>
      </c>
      <c r="O821" s="22">
        <f>IF(OR($I821="",$G821=""),"",$I821*$G821)</f>
        <v/>
      </c>
      <c r="P821" s="22">
        <f>IF(OR($H821="",$G821=""),"",$H821*$G821)</f>
        <v/>
      </c>
    </row>
    <row r="822">
      <c r="A822" s="15" t="n"/>
      <c r="B822" s="15" t="n"/>
      <c r="C822" s="15" t="n"/>
      <c r="D822" s="16" t="n"/>
      <c r="E822" s="19" t="n"/>
      <c r="F822" s="19" t="n"/>
      <c r="G822" s="15" t="n"/>
      <c r="H822" s="20">
        <f>IF($F822="","",IF(Configuración!$C$3="Responsable inscripto",$F822/(1+IF($D822="",Configuración!$C$4,$D822)),$F822))</f>
        <v/>
      </c>
      <c r="I822" s="20">
        <f>IF(OR($E822="",$H822=""),"",$H822-$E822)</f>
        <v/>
      </c>
      <c r="J822" s="17">
        <f>IF(OR($I822="",N($H822)=0),"",$I822/$H822)</f>
        <v/>
      </c>
      <c r="K822" s="17">
        <f>IF(OR($I822="",N($E822)=0),"",$I822/$E822)</f>
        <v/>
      </c>
      <c r="L822" s="17">
        <f>IF($C822="","",IFERROR(INDEX(Rubros!$B$2:$B$31,MATCH($C822,Rubros!$A$2:$A$31,0)),""))</f>
        <v/>
      </c>
      <c r="M822" s="21">
        <f>IF($J822="","",IF($J822&lt;0,"Pierde plata",IF($L822="","Sin objetivo",IF($J822&gt;=$L822,"OK","Bajo objetivo"))))</f>
        <v/>
      </c>
      <c r="N822" s="20">
        <f>IF(OR($E822="",$L822="",N($L822)&gt;=1),"",ROUNDUP($E822/(1-$L822)*IF(Configuración!$C$3="Responsable inscripto",1+IF($D822="",Configuración!$C$4,$D822),1),0))</f>
        <v/>
      </c>
      <c r="O822" s="22">
        <f>IF(OR($I822="",$G822=""),"",$I822*$G822)</f>
        <v/>
      </c>
      <c r="P822" s="22">
        <f>IF(OR($H822="",$G822=""),"",$H822*$G822)</f>
        <v/>
      </c>
    </row>
    <row r="823">
      <c r="A823" s="15" t="n"/>
      <c r="B823" s="15" t="n"/>
      <c r="C823" s="15" t="n"/>
      <c r="D823" s="16" t="n"/>
      <c r="E823" s="19" t="n"/>
      <c r="F823" s="19" t="n"/>
      <c r="G823" s="15" t="n"/>
      <c r="H823" s="20">
        <f>IF($F823="","",IF(Configuración!$C$3="Responsable inscripto",$F823/(1+IF($D823="",Configuración!$C$4,$D823)),$F823))</f>
        <v/>
      </c>
      <c r="I823" s="20">
        <f>IF(OR($E823="",$H823=""),"",$H823-$E823)</f>
        <v/>
      </c>
      <c r="J823" s="17">
        <f>IF(OR($I823="",N($H823)=0),"",$I823/$H823)</f>
        <v/>
      </c>
      <c r="K823" s="17">
        <f>IF(OR($I823="",N($E823)=0),"",$I823/$E823)</f>
        <v/>
      </c>
      <c r="L823" s="17">
        <f>IF($C823="","",IFERROR(INDEX(Rubros!$B$2:$B$31,MATCH($C823,Rubros!$A$2:$A$31,0)),""))</f>
        <v/>
      </c>
      <c r="M823" s="21">
        <f>IF($J823="","",IF($J823&lt;0,"Pierde plata",IF($L823="","Sin objetivo",IF($J823&gt;=$L823,"OK","Bajo objetivo"))))</f>
        <v/>
      </c>
      <c r="N823" s="20">
        <f>IF(OR($E823="",$L823="",N($L823)&gt;=1),"",ROUNDUP($E823/(1-$L823)*IF(Configuración!$C$3="Responsable inscripto",1+IF($D823="",Configuración!$C$4,$D823),1),0))</f>
        <v/>
      </c>
      <c r="O823" s="22">
        <f>IF(OR($I823="",$G823=""),"",$I823*$G823)</f>
        <v/>
      </c>
      <c r="P823" s="22">
        <f>IF(OR($H823="",$G823=""),"",$H823*$G823)</f>
        <v/>
      </c>
    </row>
    <row r="824">
      <c r="A824" s="15" t="n"/>
      <c r="B824" s="15" t="n"/>
      <c r="C824" s="15" t="n"/>
      <c r="D824" s="16" t="n"/>
      <c r="E824" s="19" t="n"/>
      <c r="F824" s="19" t="n"/>
      <c r="G824" s="15" t="n"/>
      <c r="H824" s="20">
        <f>IF($F824="","",IF(Configuración!$C$3="Responsable inscripto",$F824/(1+IF($D824="",Configuración!$C$4,$D824)),$F824))</f>
        <v/>
      </c>
      <c r="I824" s="20">
        <f>IF(OR($E824="",$H824=""),"",$H824-$E824)</f>
        <v/>
      </c>
      <c r="J824" s="17">
        <f>IF(OR($I824="",N($H824)=0),"",$I824/$H824)</f>
        <v/>
      </c>
      <c r="K824" s="17">
        <f>IF(OR($I824="",N($E824)=0),"",$I824/$E824)</f>
        <v/>
      </c>
      <c r="L824" s="17">
        <f>IF($C824="","",IFERROR(INDEX(Rubros!$B$2:$B$31,MATCH($C824,Rubros!$A$2:$A$31,0)),""))</f>
        <v/>
      </c>
      <c r="M824" s="21">
        <f>IF($J824="","",IF($J824&lt;0,"Pierde plata",IF($L824="","Sin objetivo",IF($J824&gt;=$L824,"OK","Bajo objetivo"))))</f>
        <v/>
      </c>
      <c r="N824" s="20">
        <f>IF(OR($E824="",$L824="",N($L824)&gt;=1),"",ROUNDUP($E824/(1-$L824)*IF(Configuración!$C$3="Responsable inscripto",1+IF($D824="",Configuración!$C$4,$D824),1),0))</f>
        <v/>
      </c>
      <c r="O824" s="22">
        <f>IF(OR($I824="",$G824=""),"",$I824*$G824)</f>
        <v/>
      </c>
      <c r="P824" s="22">
        <f>IF(OR($H824="",$G824=""),"",$H824*$G824)</f>
        <v/>
      </c>
    </row>
    <row r="825">
      <c r="A825" s="15" t="n"/>
      <c r="B825" s="15" t="n"/>
      <c r="C825" s="15" t="n"/>
      <c r="D825" s="16" t="n"/>
      <c r="E825" s="19" t="n"/>
      <c r="F825" s="19" t="n"/>
      <c r="G825" s="15" t="n"/>
      <c r="H825" s="20">
        <f>IF($F825="","",IF(Configuración!$C$3="Responsable inscripto",$F825/(1+IF($D825="",Configuración!$C$4,$D825)),$F825))</f>
        <v/>
      </c>
      <c r="I825" s="20">
        <f>IF(OR($E825="",$H825=""),"",$H825-$E825)</f>
        <v/>
      </c>
      <c r="J825" s="17">
        <f>IF(OR($I825="",N($H825)=0),"",$I825/$H825)</f>
        <v/>
      </c>
      <c r="K825" s="17">
        <f>IF(OR($I825="",N($E825)=0),"",$I825/$E825)</f>
        <v/>
      </c>
      <c r="L825" s="17">
        <f>IF($C825="","",IFERROR(INDEX(Rubros!$B$2:$B$31,MATCH($C825,Rubros!$A$2:$A$31,0)),""))</f>
        <v/>
      </c>
      <c r="M825" s="21">
        <f>IF($J825="","",IF($J825&lt;0,"Pierde plata",IF($L825="","Sin objetivo",IF($J825&gt;=$L825,"OK","Bajo objetivo"))))</f>
        <v/>
      </c>
      <c r="N825" s="20">
        <f>IF(OR($E825="",$L825="",N($L825)&gt;=1),"",ROUNDUP($E825/(1-$L825)*IF(Configuración!$C$3="Responsable inscripto",1+IF($D825="",Configuración!$C$4,$D825),1),0))</f>
        <v/>
      </c>
      <c r="O825" s="22">
        <f>IF(OR($I825="",$G825=""),"",$I825*$G825)</f>
        <v/>
      </c>
      <c r="P825" s="22">
        <f>IF(OR($H825="",$G825=""),"",$H825*$G825)</f>
        <v/>
      </c>
    </row>
    <row r="826">
      <c r="A826" s="15" t="n"/>
      <c r="B826" s="15" t="n"/>
      <c r="C826" s="15" t="n"/>
      <c r="D826" s="16" t="n"/>
      <c r="E826" s="19" t="n"/>
      <c r="F826" s="19" t="n"/>
      <c r="G826" s="15" t="n"/>
      <c r="H826" s="20">
        <f>IF($F826="","",IF(Configuración!$C$3="Responsable inscripto",$F826/(1+IF($D826="",Configuración!$C$4,$D826)),$F826))</f>
        <v/>
      </c>
      <c r="I826" s="20">
        <f>IF(OR($E826="",$H826=""),"",$H826-$E826)</f>
        <v/>
      </c>
      <c r="J826" s="17">
        <f>IF(OR($I826="",N($H826)=0),"",$I826/$H826)</f>
        <v/>
      </c>
      <c r="K826" s="17">
        <f>IF(OR($I826="",N($E826)=0),"",$I826/$E826)</f>
        <v/>
      </c>
      <c r="L826" s="17">
        <f>IF($C826="","",IFERROR(INDEX(Rubros!$B$2:$B$31,MATCH($C826,Rubros!$A$2:$A$31,0)),""))</f>
        <v/>
      </c>
      <c r="M826" s="21">
        <f>IF($J826="","",IF($J826&lt;0,"Pierde plata",IF($L826="","Sin objetivo",IF($J826&gt;=$L826,"OK","Bajo objetivo"))))</f>
        <v/>
      </c>
      <c r="N826" s="20">
        <f>IF(OR($E826="",$L826="",N($L826)&gt;=1),"",ROUNDUP($E826/(1-$L826)*IF(Configuración!$C$3="Responsable inscripto",1+IF($D826="",Configuración!$C$4,$D826),1),0))</f>
        <v/>
      </c>
      <c r="O826" s="22">
        <f>IF(OR($I826="",$G826=""),"",$I826*$G826)</f>
        <v/>
      </c>
      <c r="P826" s="22">
        <f>IF(OR($H826="",$G826=""),"",$H826*$G826)</f>
        <v/>
      </c>
    </row>
    <row r="827">
      <c r="A827" s="15" t="n"/>
      <c r="B827" s="15" t="n"/>
      <c r="C827" s="15" t="n"/>
      <c r="D827" s="16" t="n"/>
      <c r="E827" s="19" t="n"/>
      <c r="F827" s="19" t="n"/>
      <c r="G827" s="15" t="n"/>
      <c r="H827" s="20">
        <f>IF($F827="","",IF(Configuración!$C$3="Responsable inscripto",$F827/(1+IF($D827="",Configuración!$C$4,$D827)),$F827))</f>
        <v/>
      </c>
      <c r="I827" s="20">
        <f>IF(OR($E827="",$H827=""),"",$H827-$E827)</f>
        <v/>
      </c>
      <c r="J827" s="17">
        <f>IF(OR($I827="",N($H827)=0),"",$I827/$H827)</f>
        <v/>
      </c>
      <c r="K827" s="17">
        <f>IF(OR($I827="",N($E827)=0),"",$I827/$E827)</f>
        <v/>
      </c>
      <c r="L827" s="17">
        <f>IF($C827="","",IFERROR(INDEX(Rubros!$B$2:$B$31,MATCH($C827,Rubros!$A$2:$A$31,0)),""))</f>
        <v/>
      </c>
      <c r="M827" s="21">
        <f>IF($J827="","",IF($J827&lt;0,"Pierde plata",IF($L827="","Sin objetivo",IF($J827&gt;=$L827,"OK","Bajo objetivo"))))</f>
        <v/>
      </c>
      <c r="N827" s="20">
        <f>IF(OR($E827="",$L827="",N($L827)&gt;=1),"",ROUNDUP($E827/(1-$L827)*IF(Configuración!$C$3="Responsable inscripto",1+IF($D827="",Configuración!$C$4,$D827),1),0))</f>
        <v/>
      </c>
      <c r="O827" s="22">
        <f>IF(OR($I827="",$G827=""),"",$I827*$G827)</f>
        <v/>
      </c>
      <c r="P827" s="22">
        <f>IF(OR($H827="",$G827=""),"",$H827*$G827)</f>
        <v/>
      </c>
    </row>
    <row r="828">
      <c r="A828" s="15" t="n"/>
      <c r="B828" s="15" t="n"/>
      <c r="C828" s="15" t="n"/>
      <c r="D828" s="16" t="n"/>
      <c r="E828" s="19" t="n"/>
      <c r="F828" s="19" t="n"/>
      <c r="G828" s="15" t="n"/>
      <c r="H828" s="20">
        <f>IF($F828="","",IF(Configuración!$C$3="Responsable inscripto",$F828/(1+IF($D828="",Configuración!$C$4,$D828)),$F828))</f>
        <v/>
      </c>
      <c r="I828" s="20">
        <f>IF(OR($E828="",$H828=""),"",$H828-$E828)</f>
        <v/>
      </c>
      <c r="J828" s="17">
        <f>IF(OR($I828="",N($H828)=0),"",$I828/$H828)</f>
        <v/>
      </c>
      <c r="K828" s="17">
        <f>IF(OR($I828="",N($E828)=0),"",$I828/$E828)</f>
        <v/>
      </c>
      <c r="L828" s="17">
        <f>IF($C828="","",IFERROR(INDEX(Rubros!$B$2:$B$31,MATCH($C828,Rubros!$A$2:$A$31,0)),""))</f>
        <v/>
      </c>
      <c r="M828" s="21">
        <f>IF($J828="","",IF($J828&lt;0,"Pierde plata",IF($L828="","Sin objetivo",IF($J828&gt;=$L828,"OK","Bajo objetivo"))))</f>
        <v/>
      </c>
      <c r="N828" s="20">
        <f>IF(OR($E828="",$L828="",N($L828)&gt;=1),"",ROUNDUP($E828/(1-$L828)*IF(Configuración!$C$3="Responsable inscripto",1+IF($D828="",Configuración!$C$4,$D828),1),0))</f>
        <v/>
      </c>
      <c r="O828" s="22">
        <f>IF(OR($I828="",$G828=""),"",$I828*$G828)</f>
        <v/>
      </c>
      <c r="P828" s="22">
        <f>IF(OR($H828="",$G828=""),"",$H828*$G828)</f>
        <v/>
      </c>
    </row>
    <row r="829">
      <c r="A829" s="15" t="n"/>
      <c r="B829" s="15" t="n"/>
      <c r="C829" s="15" t="n"/>
      <c r="D829" s="16" t="n"/>
      <c r="E829" s="19" t="n"/>
      <c r="F829" s="19" t="n"/>
      <c r="G829" s="15" t="n"/>
      <c r="H829" s="20">
        <f>IF($F829="","",IF(Configuración!$C$3="Responsable inscripto",$F829/(1+IF($D829="",Configuración!$C$4,$D829)),$F829))</f>
        <v/>
      </c>
      <c r="I829" s="20">
        <f>IF(OR($E829="",$H829=""),"",$H829-$E829)</f>
        <v/>
      </c>
      <c r="J829" s="17">
        <f>IF(OR($I829="",N($H829)=0),"",$I829/$H829)</f>
        <v/>
      </c>
      <c r="K829" s="17">
        <f>IF(OR($I829="",N($E829)=0),"",$I829/$E829)</f>
        <v/>
      </c>
      <c r="L829" s="17">
        <f>IF($C829="","",IFERROR(INDEX(Rubros!$B$2:$B$31,MATCH($C829,Rubros!$A$2:$A$31,0)),""))</f>
        <v/>
      </c>
      <c r="M829" s="21">
        <f>IF($J829="","",IF($J829&lt;0,"Pierde plata",IF($L829="","Sin objetivo",IF($J829&gt;=$L829,"OK","Bajo objetivo"))))</f>
        <v/>
      </c>
      <c r="N829" s="20">
        <f>IF(OR($E829="",$L829="",N($L829)&gt;=1),"",ROUNDUP($E829/(1-$L829)*IF(Configuración!$C$3="Responsable inscripto",1+IF($D829="",Configuración!$C$4,$D829),1),0))</f>
        <v/>
      </c>
      <c r="O829" s="22">
        <f>IF(OR($I829="",$G829=""),"",$I829*$G829)</f>
        <v/>
      </c>
      <c r="P829" s="22">
        <f>IF(OR($H829="",$G829=""),"",$H829*$G829)</f>
        <v/>
      </c>
    </row>
    <row r="830">
      <c r="A830" s="15" t="n"/>
      <c r="B830" s="15" t="n"/>
      <c r="C830" s="15" t="n"/>
      <c r="D830" s="16" t="n"/>
      <c r="E830" s="19" t="n"/>
      <c r="F830" s="19" t="n"/>
      <c r="G830" s="15" t="n"/>
      <c r="H830" s="20">
        <f>IF($F830="","",IF(Configuración!$C$3="Responsable inscripto",$F830/(1+IF($D830="",Configuración!$C$4,$D830)),$F830))</f>
        <v/>
      </c>
      <c r="I830" s="20">
        <f>IF(OR($E830="",$H830=""),"",$H830-$E830)</f>
        <v/>
      </c>
      <c r="J830" s="17">
        <f>IF(OR($I830="",N($H830)=0),"",$I830/$H830)</f>
        <v/>
      </c>
      <c r="K830" s="17">
        <f>IF(OR($I830="",N($E830)=0),"",$I830/$E830)</f>
        <v/>
      </c>
      <c r="L830" s="17">
        <f>IF($C830="","",IFERROR(INDEX(Rubros!$B$2:$B$31,MATCH($C830,Rubros!$A$2:$A$31,0)),""))</f>
        <v/>
      </c>
      <c r="M830" s="21">
        <f>IF($J830="","",IF($J830&lt;0,"Pierde plata",IF($L830="","Sin objetivo",IF($J830&gt;=$L830,"OK","Bajo objetivo"))))</f>
        <v/>
      </c>
      <c r="N830" s="20">
        <f>IF(OR($E830="",$L830="",N($L830)&gt;=1),"",ROUNDUP($E830/(1-$L830)*IF(Configuración!$C$3="Responsable inscripto",1+IF($D830="",Configuración!$C$4,$D830),1),0))</f>
        <v/>
      </c>
      <c r="O830" s="22">
        <f>IF(OR($I830="",$G830=""),"",$I830*$G830)</f>
        <v/>
      </c>
      <c r="P830" s="22">
        <f>IF(OR($H830="",$G830=""),"",$H830*$G830)</f>
        <v/>
      </c>
    </row>
    <row r="831">
      <c r="A831" s="15" t="n"/>
      <c r="B831" s="15" t="n"/>
      <c r="C831" s="15" t="n"/>
      <c r="D831" s="16" t="n"/>
      <c r="E831" s="19" t="n"/>
      <c r="F831" s="19" t="n"/>
      <c r="G831" s="15" t="n"/>
      <c r="H831" s="20">
        <f>IF($F831="","",IF(Configuración!$C$3="Responsable inscripto",$F831/(1+IF($D831="",Configuración!$C$4,$D831)),$F831))</f>
        <v/>
      </c>
      <c r="I831" s="20">
        <f>IF(OR($E831="",$H831=""),"",$H831-$E831)</f>
        <v/>
      </c>
      <c r="J831" s="17">
        <f>IF(OR($I831="",N($H831)=0),"",$I831/$H831)</f>
        <v/>
      </c>
      <c r="K831" s="17">
        <f>IF(OR($I831="",N($E831)=0),"",$I831/$E831)</f>
        <v/>
      </c>
      <c r="L831" s="17">
        <f>IF($C831="","",IFERROR(INDEX(Rubros!$B$2:$B$31,MATCH($C831,Rubros!$A$2:$A$31,0)),""))</f>
        <v/>
      </c>
      <c r="M831" s="21">
        <f>IF($J831="","",IF($J831&lt;0,"Pierde plata",IF($L831="","Sin objetivo",IF($J831&gt;=$L831,"OK","Bajo objetivo"))))</f>
        <v/>
      </c>
      <c r="N831" s="20">
        <f>IF(OR($E831="",$L831="",N($L831)&gt;=1),"",ROUNDUP($E831/(1-$L831)*IF(Configuración!$C$3="Responsable inscripto",1+IF($D831="",Configuración!$C$4,$D831),1),0))</f>
        <v/>
      </c>
      <c r="O831" s="22">
        <f>IF(OR($I831="",$G831=""),"",$I831*$G831)</f>
        <v/>
      </c>
      <c r="P831" s="22">
        <f>IF(OR($H831="",$G831=""),"",$H831*$G831)</f>
        <v/>
      </c>
    </row>
    <row r="832">
      <c r="A832" s="15" t="n"/>
      <c r="B832" s="15" t="n"/>
      <c r="C832" s="15" t="n"/>
      <c r="D832" s="16" t="n"/>
      <c r="E832" s="19" t="n"/>
      <c r="F832" s="19" t="n"/>
      <c r="G832" s="15" t="n"/>
      <c r="H832" s="20">
        <f>IF($F832="","",IF(Configuración!$C$3="Responsable inscripto",$F832/(1+IF($D832="",Configuración!$C$4,$D832)),$F832))</f>
        <v/>
      </c>
      <c r="I832" s="20">
        <f>IF(OR($E832="",$H832=""),"",$H832-$E832)</f>
        <v/>
      </c>
      <c r="J832" s="17">
        <f>IF(OR($I832="",N($H832)=0),"",$I832/$H832)</f>
        <v/>
      </c>
      <c r="K832" s="17">
        <f>IF(OR($I832="",N($E832)=0),"",$I832/$E832)</f>
        <v/>
      </c>
      <c r="L832" s="17">
        <f>IF($C832="","",IFERROR(INDEX(Rubros!$B$2:$B$31,MATCH($C832,Rubros!$A$2:$A$31,0)),""))</f>
        <v/>
      </c>
      <c r="M832" s="21">
        <f>IF($J832="","",IF($J832&lt;0,"Pierde plata",IF($L832="","Sin objetivo",IF($J832&gt;=$L832,"OK","Bajo objetivo"))))</f>
        <v/>
      </c>
      <c r="N832" s="20">
        <f>IF(OR($E832="",$L832="",N($L832)&gt;=1),"",ROUNDUP($E832/(1-$L832)*IF(Configuración!$C$3="Responsable inscripto",1+IF($D832="",Configuración!$C$4,$D832),1),0))</f>
        <v/>
      </c>
      <c r="O832" s="22">
        <f>IF(OR($I832="",$G832=""),"",$I832*$G832)</f>
        <v/>
      </c>
      <c r="P832" s="22">
        <f>IF(OR($H832="",$G832=""),"",$H832*$G832)</f>
        <v/>
      </c>
    </row>
    <row r="833">
      <c r="A833" s="15" t="n"/>
      <c r="B833" s="15" t="n"/>
      <c r="C833" s="15" t="n"/>
      <c r="D833" s="16" t="n"/>
      <c r="E833" s="19" t="n"/>
      <c r="F833" s="19" t="n"/>
      <c r="G833" s="15" t="n"/>
      <c r="H833" s="20">
        <f>IF($F833="","",IF(Configuración!$C$3="Responsable inscripto",$F833/(1+IF($D833="",Configuración!$C$4,$D833)),$F833))</f>
        <v/>
      </c>
      <c r="I833" s="20">
        <f>IF(OR($E833="",$H833=""),"",$H833-$E833)</f>
        <v/>
      </c>
      <c r="J833" s="17">
        <f>IF(OR($I833="",N($H833)=0),"",$I833/$H833)</f>
        <v/>
      </c>
      <c r="K833" s="17">
        <f>IF(OR($I833="",N($E833)=0),"",$I833/$E833)</f>
        <v/>
      </c>
      <c r="L833" s="17">
        <f>IF($C833="","",IFERROR(INDEX(Rubros!$B$2:$B$31,MATCH($C833,Rubros!$A$2:$A$31,0)),""))</f>
        <v/>
      </c>
      <c r="M833" s="21">
        <f>IF($J833="","",IF($J833&lt;0,"Pierde plata",IF($L833="","Sin objetivo",IF($J833&gt;=$L833,"OK","Bajo objetivo"))))</f>
        <v/>
      </c>
      <c r="N833" s="20">
        <f>IF(OR($E833="",$L833="",N($L833)&gt;=1),"",ROUNDUP($E833/(1-$L833)*IF(Configuración!$C$3="Responsable inscripto",1+IF($D833="",Configuración!$C$4,$D833),1),0))</f>
        <v/>
      </c>
      <c r="O833" s="22">
        <f>IF(OR($I833="",$G833=""),"",$I833*$G833)</f>
        <v/>
      </c>
      <c r="P833" s="22">
        <f>IF(OR($H833="",$G833=""),"",$H833*$G833)</f>
        <v/>
      </c>
    </row>
    <row r="834">
      <c r="A834" s="15" t="n"/>
      <c r="B834" s="15" t="n"/>
      <c r="C834" s="15" t="n"/>
      <c r="D834" s="16" t="n"/>
      <c r="E834" s="19" t="n"/>
      <c r="F834" s="19" t="n"/>
      <c r="G834" s="15" t="n"/>
      <c r="H834" s="20">
        <f>IF($F834="","",IF(Configuración!$C$3="Responsable inscripto",$F834/(1+IF($D834="",Configuración!$C$4,$D834)),$F834))</f>
        <v/>
      </c>
      <c r="I834" s="20">
        <f>IF(OR($E834="",$H834=""),"",$H834-$E834)</f>
        <v/>
      </c>
      <c r="J834" s="17">
        <f>IF(OR($I834="",N($H834)=0),"",$I834/$H834)</f>
        <v/>
      </c>
      <c r="K834" s="17">
        <f>IF(OR($I834="",N($E834)=0),"",$I834/$E834)</f>
        <v/>
      </c>
      <c r="L834" s="17">
        <f>IF($C834="","",IFERROR(INDEX(Rubros!$B$2:$B$31,MATCH($C834,Rubros!$A$2:$A$31,0)),""))</f>
        <v/>
      </c>
      <c r="M834" s="21">
        <f>IF($J834="","",IF($J834&lt;0,"Pierde plata",IF($L834="","Sin objetivo",IF($J834&gt;=$L834,"OK","Bajo objetivo"))))</f>
        <v/>
      </c>
      <c r="N834" s="20">
        <f>IF(OR($E834="",$L834="",N($L834)&gt;=1),"",ROUNDUP($E834/(1-$L834)*IF(Configuración!$C$3="Responsable inscripto",1+IF($D834="",Configuración!$C$4,$D834),1),0))</f>
        <v/>
      </c>
      <c r="O834" s="22">
        <f>IF(OR($I834="",$G834=""),"",$I834*$G834)</f>
        <v/>
      </c>
      <c r="P834" s="22">
        <f>IF(OR($H834="",$G834=""),"",$H834*$G834)</f>
        <v/>
      </c>
    </row>
    <row r="835">
      <c r="A835" s="15" t="n"/>
      <c r="B835" s="15" t="n"/>
      <c r="C835" s="15" t="n"/>
      <c r="D835" s="16" t="n"/>
      <c r="E835" s="19" t="n"/>
      <c r="F835" s="19" t="n"/>
      <c r="G835" s="15" t="n"/>
      <c r="H835" s="20">
        <f>IF($F835="","",IF(Configuración!$C$3="Responsable inscripto",$F835/(1+IF($D835="",Configuración!$C$4,$D835)),$F835))</f>
        <v/>
      </c>
      <c r="I835" s="20">
        <f>IF(OR($E835="",$H835=""),"",$H835-$E835)</f>
        <v/>
      </c>
      <c r="J835" s="17">
        <f>IF(OR($I835="",N($H835)=0),"",$I835/$H835)</f>
        <v/>
      </c>
      <c r="K835" s="17">
        <f>IF(OR($I835="",N($E835)=0),"",$I835/$E835)</f>
        <v/>
      </c>
      <c r="L835" s="17">
        <f>IF($C835="","",IFERROR(INDEX(Rubros!$B$2:$B$31,MATCH($C835,Rubros!$A$2:$A$31,0)),""))</f>
        <v/>
      </c>
      <c r="M835" s="21">
        <f>IF($J835="","",IF($J835&lt;0,"Pierde plata",IF($L835="","Sin objetivo",IF($J835&gt;=$L835,"OK","Bajo objetivo"))))</f>
        <v/>
      </c>
      <c r="N835" s="20">
        <f>IF(OR($E835="",$L835="",N($L835)&gt;=1),"",ROUNDUP($E835/(1-$L835)*IF(Configuración!$C$3="Responsable inscripto",1+IF($D835="",Configuración!$C$4,$D835),1),0))</f>
        <v/>
      </c>
      <c r="O835" s="22">
        <f>IF(OR($I835="",$G835=""),"",$I835*$G835)</f>
        <v/>
      </c>
      <c r="P835" s="22">
        <f>IF(OR($H835="",$G835=""),"",$H835*$G835)</f>
        <v/>
      </c>
    </row>
    <row r="836">
      <c r="A836" s="15" t="n"/>
      <c r="B836" s="15" t="n"/>
      <c r="C836" s="15" t="n"/>
      <c r="D836" s="16" t="n"/>
      <c r="E836" s="19" t="n"/>
      <c r="F836" s="19" t="n"/>
      <c r="G836" s="15" t="n"/>
      <c r="H836" s="20">
        <f>IF($F836="","",IF(Configuración!$C$3="Responsable inscripto",$F836/(1+IF($D836="",Configuración!$C$4,$D836)),$F836))</f>
        <v/>
      </c>
      <c r="I836" s="20">
        <f>IF(OR($E836="",$H836=""),"",$H836-$E836)</f>
        <v/>
      </c>
      <c r="J836" s="17">
        <f>IF(OR($I836="",N($H836)=0),"",$I836/$H836)</f>
        <v/>
      </c>
      <c r="K836" s="17">
        <f>IF(OR($I836="",N($E836)=0),"",$I836/$E836)</f>
        <v/>
      </c>
      <c r="L836" s="17">
        <f>IF($C836="","",IFERROR(INDEX(Rubros!$B$2:$B$31,MATCH($C836,Rubros!$A$2:$A$31,0)),""))</f>
        <v/>
      </c>
      <c r="M836" s="21">
        <f>IF($J836="","",IF($J836&lt;0,"Pierde plata",IF($L836="","Sin objetivo",IF($J836&gt;=$L836,"OK","Bajo objetivo"))))</f>
        <v/>
      </c>
      <c r="N836" s="20">
        <f>IF(OR($E836="",$L836="",N($L836)&gt;=1),"",ROUNDUP($E836/(1-$L836)*IF(Configuración!$C$3="Responsable inscripto",1+IF($D836="",Configuración!$C$4,$D836),1),0))</f>
        <v/>
      </c>
      <c r="O836" s="22">
        <f>IF(OR($I836="",$G836=""),"",$I836*$G836)</f>
        <v/>
      </c>
      <c r="P836" s="22">
        <f>IF(OR($H836="",$G836=""),"",$H836*$G836)</f>
        <v/>
      </c>
    </row>
    <row r="837">
      <c r="A837" s="15" t="n"/>
      <c r="B837" s="15" t="n"/>
      <c r="C837" s="15" t="n"/>
      <c r="D837" s="16" t="n"/>
      <c r="E837" s="19" t="n"/>
      <c r="F837" s="19" t="n"/>
      <c r="G837" s="15" t="n"/>
      <c r="H837" s="20">
        <f>IF($F837="","",IF(Configuración!$C$3="Responsable inscripto",$F837/(1+IF($D837="",Configuración!$C$4,$D837)),$F837))</f>
        <v/>
      </c>
      <c r="I837" s="20">
        <f>IF(OR($E837="",$H837=""),"",$H837-$E837)</f>
        <v/>
      </c>
      <c r="J837" s="17">
        <f>IF(OR($I837="",N($H837)=0),"",$I837/$H837)</f>
        <v/>
      </c>
      <c r="K837" s="17">
        <f>IF(OR($I837="",N($E837)=0),"",$I837/$E837)</f>
        <v/>
      </c>
      <c r="L837" s="17">
        <f>IF($C837="","",IFERROR(INDEX(Rubros!$B$2:$B$31,MATCH($C837,Rubros!$A$2:$A$31,0)),""))</f>
        <v/>
      </c>
      <c r="M837" s="21">
        <f>IF($J837="","",IF($J837&lt;0,"Pierde plata",IF($L837="","Sin objetivo",IF($J837&gt;=$L837,"OK","Bajo objetivo"))))</f>
        <v/>
      </c>
      <c r="N837" s="20">
        <f>IF(OR($E837="",$L837="",N($L837)&gt;=1),"",ROUNDUP($E837/(1-$L837)*IF(Configuración!$C$3="Responsable inscripto",1+IF($D837="",Configuración!$C$4,$D837),1),0))</f>
        <v/>
      </c>
      <c r="O837" s="22">
        <f>IF(OR($I837="",$G837=""),"",$I837*$G837)</f>
        <v/>
      </c>
      <c r="P837" s="22">
        <f>IF(OR($H837="",$G837=""),"",$H837*$G837)</f>
        <v/>
      </c>
    </row>
    <row r="838">
      <c r="A838" s="15" t="n"/>
      <c r="B838" s="15" t="n"/>
      <c r="C838" s="15" t="n"/>
      <c r="D838" s="16" t="n"/>
      <c r="E838" s="19" t="n"/>
      <c r="F838" s="19" t="n"/>
      <c r="G838" s="15" t="n"/>
      <c r="H838" s="20">
        <f>IF($F838="","",IF(Configuración!$C$3="Responsable inscripto",$F838/(1+IF($D838="",Configuración!$C$4,$D838)),$F838))</f>
        <v/>
      </c>
      <c r="I838" s="20">
        <f>IF(OR($E838="",$H838=""),"",$H838-$E838)</f>
        <v/>
      </c>
      <c r="J838" s="17">
        <f>IF(OR($I838="",N($H838)=0),"",$I838/$H838)</f>
        <v/>
      </c>
      <c r="K838" s="17">
        <f>IF(OR($I838="",N($E838)=0),"",$I838/$E838)</f>
        <v/>
      </c>
      <c r="L838" s="17">
        <f>IF($C838="","",IFERROR(INDEX(Rubros!$B$2:$B$31,MATCH($C838,Rubros!$A$2:$A$31,0)),""))</f>
        <v/>
      </c>
      <c r="M838" s="21">
        <f>IF($J838="","",IF($J838&lt;0,"Pierde plata",IF($L838="","Sin objetivo",IF($J838&gt;=$L838,"OK","Bajo objetivo"))))</f>
        <v/>
      </c>
      <c r="N838" s="20">
        <f>IF(OR($E838="",$L838="",N($L838)&gt;=1),"",ROUNDUP($E838/(1-$L838)*IF(Configuración!$C$3="Responsable inscripto",1+IF($D838="",Configuración!$C$4,$D838),1),0))</f>
        <v/>
      </c>
      <c r="O838" s="22">
        <f>IF(OR($I838="",$G838=""),"",$I838*$G838)</f>
        <v/>
      </c>
      <c r="P838" s="22">
        <f>IF(OR($H838="",$G838=""),"",$H838*$G838)</f>
        <v/>
      </c>
    </row>
    <row r="839">
      <c r="A839" s="15" t="n"/>
      <c r="B839" s="15" t="n"/>
      <c r="C839" s="15" t="n"/>
      <c r="D839" s="16" t="n"/>
      <c r="E839" s="19" t="n"/>
      <c r="F839" s="19" t="n"/>
      <c r="G839" s="15" t="n"/>
      <c r="H839" s="20">
        <f>IF($F839="","",IF(Configuración!$C$3="Responsable inscripto",$F839/(1+IF($D839="",Configuración!$C$4,$D839)),$F839))</f>
        <v/>
      </c>
      <c r="I839" s="20">
        <f>IF(OR($E839="",$H839=""),"",$H839-$E839)</f>
        <v/>
      </c>
      <c r="J839" s="17">
        <f>IF(OR($I839="",N($H839)=0),"",$I839/$H839)</f>
        <v/>
      </c>
      <c r="K839" s="17">
        <f>IF(OR($I839="",N($E839)=0),"",$I839/$E839)</f>
        <v/>
      </c>
      <c r="L839" s="17">
        <f>IF($C839="","",IFERROR(INDEX(Rubros!$B$2:$B$31,MATCH($C839,Rubros!$A$2:$A$31,0)),""))</f>
        <v/>
      </c>
      <c r="M839" s="21">
        <f>IF($J839="","",IF($J839&lt;0,"Pierde plata",IF($L839="","Sin objetivo",IF($J839&gt;=$L839,"OK","Bajo objetivo"))))</f>
        <v/>
      </c>
      <c r="N839" s="20">
        <f>IF(OR($E839="",$L839="",N($L839)&gt;=1),"",ROUNDUP($E839/(1-$L839)*IF(Configuración!$C$3="Responsable inscripto",1+IF($D839="",Configuración!$C$4,$D839),1),0))</f>
        <v/>
      </c>
      <c r="O839" s="22">
        <f>IF(OR($I839="",$G839=""),"",$I839*$G839)</f>
        <v/>
      </c>
      <c r="P839" s="22">
        <f>IF(OR($H839="",$G839=""),"",$H839*$G839)</f>
        <v/>
      </c>
    </row>
    <row r="840">
      <c r="A840" s="15" t="n"/>
      <c r="B840" s="15" t="n"/>
      <c r="C840" s="15" t="n"/>
      <c r="D840" s="16" t="n"/>
      <c r="E840" s="19" t="n"/>
      <c r="F840" s="19" t="n"/>
      <c r="G840" s="15" t="n"/>
      <c r="H840" s="20">
        <f>IF($F840="","",IF(Configuración!$C$3="Responsable inscripto",$F840/(1+IF($D840="",Configuración!$C$4,$D840)),$F840))</f>
        <v/>
      </c>
      <c r="I840" s="20">
        <f>IF(OR($E840="",$H840=""),"",$H840-$E840)</f>
        <v/>
      </c>
      <c r="J840" s="17">
        <f>IF(OR($I840="",N($H840)=0),"",$I840/$H840)</f>
        <v/>
      </c>
      <c r="K840" s="17">
        <f>IF(OR($I840="",N($E840)=0),"",$I840/$E840)</f>
        <v/>
      </c>
      <c r="L840" s="17">
        <f>IF($C840="","",IFERROR(INDEX(Rubros!$B$2:$B$31,MATCH($C840,Rubros!$A$2:$A$31,0)),""))</f>
        <v/>
      </c>
      <c r="M840" s="21">
        <f>IF($J840="","",IF($J840&lt;0,"Pierde plata",IF($L840="","Sin objetivo",IF($J840&gt;=$L840,"OK","Bajo objetivo"))))</f>
        <v/>
      </c>
      <c r="N840" s="20">
        <f>IF(OR($E840="",$L840="",N($L840)&gt;=1),"",ROUNDUP($E840/(1-$L840)*IF(Configuración!$C$3="Responsable inscripto",1+IF($D840="",Configuración!$C$4,$D840),1),0))</f>
        <v/>
      </c>
      <c r="O840" s="22">
        <f>IF(OR($I840="",$G840=""),"",$I840*$G840)</f>
        <v/>
      </c>
      <c r="P840" s="22">
        <f>IF(OR($H840="",$G840=""),"",$H840*$G840)</f>
        <v/>
      </c>
    </row>
    <row r="841">
      <c r="A841" s="15" t="n"/>
      <c r="B841" s="15" t="n"/>
      <c r="C841" s="15" t="n"/>
      <c r="D841" s="16" t="n"/>
      <c r="E841" s="19" t="n"/>
      <c r="F841" s="19" t="n"/>
      <c r="G841" s="15" t="n"/>
      <c r="H841" s="20">
        <f>IF($F841="","",IF(Configuración!$C$3="Responsable inscripto",$F841/(1+IF($D841="",Configuración!$C$4,$D841)),$F841))</f>
        <v/>
      </c>
      <c r="I841" s="20">
        <f>IF(OR($E841="",$H841=""),"",$H841-$E841)</f>
        <v/>
      </c>
      <c r="J841" s="17">
        <f>IF(OR($I841="",N($H841)=0),"",$I841/$H841)</f>
        <v/>
      </c>
      <c r="K841" s="17">
        <f>IF(OR($I841="",N($E841)=0),"",$I841/$E841)</f>
        <v/>
      </c>
      <c r="L841" s="17">
        <f>IF($C841="","",IFERROR(INDEX(Rubros!$B$2:$B$31,MATCH($C841,Rubros!$A$2:$A$31,0)),""))</f>
        <v/>
      </c>
      <c r="M841" s="21">
        <f>IF($J841="","",IF($J841&lt;0,"Pierde plata",IF($L841="","Sin objetivo",IF($J841&gt;=$L841,"OK","Bajo objetivo"))))</f>
        <v/>
      </c>
      <c r="N841" s="20">
        <f>IF(OR($E841="",$L841="",N($L841)&gt;=1),"",ROUNDUP($E841/(1-$L841)*IF(Configuración!$C$3="Responsable inscripto",1+IF($D841="",Configuración!$C$4,$D841),1),0))</f>
        <v/>
      </c>
      <c r="O841" s="22">
        <f>IF(OR($I841="",$G841=""),"",$I841*$G841)</f>
        <v/>
      </c>
      <c r="P841" s="22">
        <f>IF(OR($H841="",$G841=""),"",$H841*$G841)</f>
        <v/>
      </c>
    </row>
    <row r="842">
      <c r="A842" s="15" t="n"/>
      <c r="B842" s="15" t="n"/>
      <c r="C842" s="15" t="n"/>
      <c r="D842" s="16" t="n"/>
      <c r="E842" s="19" t="n"/>
      <c r="F842" s="19" t="n"/>
      <c r="G842" s="15" t="n"/>
      <c r="H842" s="20">
        <f>IF($F842="","",IF(Configuración!$C$3="Responsable inscripto",$F842/(1+IF($D842="",Configuración!$C$4,$D842)),$F842))</f>
        <v/>
      </c>
      <c r="I842" s="20">
        <f>IF(OR($E842="",$H842=""),"",$H842-$E842)</f>
        <v/>
      </c>
      <c r="J842" s="17">
        <f>IF(OR($I842="",N($H842)=0),"",$I842/$H842)</f>
        <v/>
      </c>
      <c r="K842" s="17">
        <f>IF(OR($I842="",N($E842)=0),"",$I842/$E842)</f>
        <v/>
      </c>
      <c r="L842" s="17">
        <f>IF($C842="","",IFERROR(INDEX(Rubros!$B$2:$B$31,MATCH($C842,Rubros!$A$2:$A$31,0)),""))</f>
        <v/>
      </c>
      <c r="M842" s="21">
        <f>IF($J842="","",IF($J842&lt;0,"Pierde plata",IF($L842="","Sin objetivo",IF($J842&gt;=$L842,"OK","Bajo objetivo"))))</f>
        <v/>
      </c>
      <c r="N842" s="20">
        <f>IF(OR($E842="",$L842="",N($L842)&gt;=1),"",ROUNDUP($E842/(1-$L842)*IF(Configuración!$C$3="Responsable inscripto",1+IF($D842="",Configuración!$C$4,$D842),1),0))</f>
        <v/>
      </c>
      <c r="O842" s="22">
        <f>IF(OR($I842="",$G842=""),"",$I842*$G842)</f>
        <v/>
      </c>
      <c r="P842" s="22">
        <f>IF(OR($H842="",$G842=""),"",$H842*$G842)</f>
        <v/>
      </c>
    </row>
    <row r="843">
      <c r="A843" s="15" t="n"/>
      <c r="B843" s="15" t="n"/>
      <c r="C843" s="15" t="n"/>
      <c r="D843" s="16" t="n"/>
      <c r="E843" s="19" t="n"/>
      <c r="F843" s="19" t="n"/>
      <c r="G843" s="15" t="n"/>
      <c r="H843" s="20">
        <f>IF($F843="","",IF(Configuración!$C$3="Responsable inscripto",$F843/(1+IF($D843="",Configuración!$C$4,$D843)),$F843))</f>
        <v/>
      </c>
      <c r="I843" s="20">
        <f>IF(OR($E843="",$H843=""),"",$H843-$E843)</f>
        <v/>
      </c>
      <c r="J843" s="17">
        <f>IF(OR($I843="",N($H843)=0),"",$I843/$H843)</f>
        <v/>
      </c>
      <c r="K843" s="17">
        <f>IF(OR($I843="",N($E843)=0),"",$I843/$E843)</f>
        <v/>
      </c>
      <c r="L843" s="17">
        <f>IF($C843="","",IFERROR(INDEX(Rubros!$B$2:$B$31,MATCH($C843,Rubros!$A$2:$A$31,0)),""))</f>
        <v/>
      </c>
      <c r="M843" s="21">
        <f>IF($J843="","",IF($J843&lt;0,"Pierde plata",IF($L843="","Sin objetivo",IF($J843&gt;=$L843,"OK","Bajo objetivo"))))</f>
        <v/>
      </c>
      <c r="N843" s="20">
        <f>IF(OR($E843="",$L843="",N($L843)&gt;=1),"",ROUNDUP($E843/(1-$L843)*IF(Configuración!$C$3="Responsable inscripto",1+IF($D843="",Configuración!$C$4,$D843),1),0))</f>
        <v/>
      </c>
      <c r="O843" s="22">
        <f>IF(OR($I843="",$G843=""),"",$I843*$G843)</f>
        <v/>
      </c>
      <c r="P843" s="22">
        <f>IF(OR($H843="",$G843=""),"",$H843*$G843)</f>
        <v/>
      </c>
    </row>
    <row r="844">
      <c r="A844" s="15" t="n"/>
      <c r="B844" s="15" t="n"/>
      <c r="C844" s="15" t="n"/>
      <c r="D844" s="16" t="n"/>
      <c r="E844" s="19" t="n"/>
      <c r="F844" s="19" t="n"/>
      <c r="G844" s="15" t="n"/>
      <c r="H844" s="20">
        <f>IF($F844="","",IF(Configuración!$C$3="Responsable inscripto",$F844/(1+IF($D844="",Configuración!$C$4,$D844)),$F844))</f>
        <v/>
      </c>
      <c r="I844" s="20">
        <f>IF(OR($E844="",$H844=""),"",$H844-$E844)</f>
        <v/>
      </c>
      <c r="J844" s="17">
        <f>IF(OR($I844="",N($H844)=0),"",$I844/$H844)</f>
        <v/>
      </c>
      <c r="K844" s="17">
        <f>IF(OR($I844="",N($E844)=0),"",$I844/$E844)</f>
        <v/>
      </c>
      <c r="L844" s="17">
        <f>IF($C844="","",IFERROR(INDEX(Rubros!$B$2:$B$31,MATCH($C844,Rubros!$A$2:$A$31,0)),""))</f>
        <v/>
      </c>
      <c r="M844" s="21">
        <f>IF($J844="","",IF($J844&lt;0,"Pierde plata",IF($L844="","Sin objetivo",IF($J844&gt;=$L844,"OK","Bajo objetivo"))))</f>
        <v/>
      </c>
      <c r="N844" s="20">
        <f>IF(OR($E844="",$L844="",N($L844)&gt;=1),"",ROUNDUP($E844/(1-$L844)*IF(Configuración!$C$3="Responsable inscripto",1+IF($D844="",Configuración!$C$4,$D844),1),0))</f>
        <v/>
      </c>
      <c r="O844" s="22">
        <f>IF(OR($I844="",$G844=""),"",$I844*$G844)</f>
        <v/>
      </c>
      <c r="P844" s="22">
        <f>IF(OR($H844="",$G844=""),"",$H844*$G844)</f>
        <v/>
      </c>
    </row>
    <row r="845">
      <c r="A845" s="15" t="n"/>
      <c r="B845" s="15" t="n"/>
      <c r="C845" s="15" t="n"/>
      <c r="D845" s="16" t="n"/>
      <c r="E845" s="19" t="n"/>
      <c r="F845" s="19" t="n"/>
      <c r="G845" s="15" t="n"/>
      <c r="H845" s="20">
        <f>IF($F845="","",IF(Configuración!$C$3="Responsable inscripto",$F845/(1+IF($D845="",Configuración!$C$4,$D845)),$F845))</f>
        <v/>
      </c>
      <c r="I845" s="20">
        <f>IF(OR($E845="",$H845=""),"",$H845-$E845)</f>
        <v/>
      </c>
      <c r="J845" s="17">
        <f>IF(OR($I845="",N($H845)=0),"",$I845/$H845)</f>
        <v/>
      </c>
      <c r="K845" s="17">
        <f>IF(OR($I845="",N($E845)=0),"",$I845/$E845)</f>
        <v/>
      </c>
      <c r="L845" s="17">
        <f>IF($C845="","",IFERROR(INDEX(Rubros!$B$2:$B$31,MATCH($C845,Rubros!$A$2:$A$31,0)),""))</f>
        <v/>
      </c>
      <c r="M845" s="21">
        <f>IF($J845="","",IF($J845&lt;0,"Pierde plata",IF($L845="","Sin objetivo",IF($J845&gt;=$L845,"OK","Bajo objetivo"))))</f>
        <v/>
      </c>
      <c r="N845" s="20">
        <f>IF(OR($E845="",$L845="",N($L845)&gt;=1),"",ROUNDUP($E845/(1-$L845)*IF(Configuración!$C$3="Responsable inscripto",1+IF($D845="",Configuración!$C$4,$D845),1),0))</f>
        <v/>
      </c>
      <c r="O845" s="22">
        <f>IF(OR($I845="",$G845=""),"",$I845*$G845)</f>
        <v/>
      </c>
      <c r="P845" s="22">
        <f>IF(OR($H845="",$G845=""),"",$H845*$G845)</f>
        <v/>
      </c>
    </row>
    <row r="846">
      <c r="A846" s="15" t="n"/>
      <c r="B846" s="15" t="n"/>
      <c r="C846" s="15" t="n"/>
      <c r="D846" s="16" t="n"/>
      <c r="E846" s="19" t="n"/>
      <c r="F846" s="19" t="n"/>
      <c r="G846" s="15" t="n"/>
      <c r="H846" s="20">
        <f>IF($F846="","",IF(Configuración!$C$3="Responsable inscripto",$F846/(1+IF($D846="",Configuración!$C$4,$D846)),$F846))</f>
        <v/>
      </c>
      <c r="I846" s="20">
        <f>IF(OR($E846="",$H846=""),"",$H846-$E846)</f>
        <v/>
      </c>
      <c r="J846" s="17">
        <f>IF(OR($I846="",N($H846)=0),"",$I846/$H846)</f>
        <v/>
      </c>
      <c r="K846" s="17">
        <f>IF(OR($I846="",N($E846)=0),"",$I846/$E846)</f>
        <v/>
      </c>
      <c r="L846" s="17">
        <f>IF($C846="","",IFERROR(INDEX(Rubros!$B$2:$B$31,MATCH($C846,Rubros!$A$2:$A$31,0)),""))</f>
        <v/>
      </c>
      <c r="M846" s="21">
        <f>IF($J846="","",IF($J846&lt;0,"Pierde plata",IF($L846="","Sin objetivo",IF($J846&gt;=$L846,"OK","Bajo objetivo"))))</f>
        <v/>
      </c>
      <c r="N846" s="20">
        <f>IF(OR($E846="",$L846="",N($L846)&gt;=1),"",ROUNDUP($E846/(1-$L846)*IF(Configuración!$C$3="Responsable inscripto",1+IF($D846="",Configuración!$C$4,$D846),1),0))</f>
        <v/>
      </c>
      <c r="O846" s="22">
        <f>IF(OR($I846="",$G846=""),"",$I846*$G846)</f>
        <v/>
      </c>
      <c r="P846" s="22">
        <f>IF(OR($H846="",$G846=""),"",$H846*$G846)</f>
        <v/>
      </c>
    </row>
    <row r="847">
      <c r="A847" s="15" t="n"/>
      <c r="B847" s="15" t="n"/>
      <c r="C847" s="15" t="n"/>
      <c r="D847" s="16" t="n"/>
      <c r="E847" s="19" t="n"/>
      <c r="F847" s="19" t="n"/>
      <c r="G847" s="15" t="n"/>
      <c r="H847" s="20">
        <f>IF($F847="","",IF(Configuración!$C$3="Responsable inscripto",$F847/(1+IF($D847="",Configuración!$C$4,$D847)),$F847))</f>
        <v/>
      </c>
      <c r="I847" s="20">
        <f>IF(OR($E847="",$H847=""),"",$H847-$E847)</f>
        <v/>
      </c>
      <c r="J847" s="17">
        <f>IF(OR($I847="",N($H847)=0),"",$I847/$H847)</f>
        <v/>
      </c>
      <c r="K847" s="17">
        <f>IF(OR($I847="",N($E847)=0),"",$I847/$E847)</f>
        <v/>
      </c>
      <c r="L847" s="17">
        <f>IF($C847="","",IFERROR(INDEX(Rubros!$B$2:$B$31,MATCH($C847,Rubros!$A$2:$A$31,0)),""))</f>
        <v/>
      </c>
      <c r="M847" s="21">
        <f>IF($J847="","",IF($J847&lt;0,"Pierde plata",IF($L847="","Sin objetivo",IF($J847&gt;=$L847,"OK","Bajo objetivo"))))</f>
        <v/>
      </c>
      <c r="N847" s="20">
        <f>IF(OR($E847="",$L847="",N($L847)&gt;=1),"",ROUNDUP($E847/(1-$L847)*IF(Configuración!$C$3="Responsable inscripto",1+IF($D847="",Configuración!$C$4,$D847),1),0))</f>
        <v/>
      </c>
      <c r="O847" s="22">
        <f>IF(OR($I847="",$G847=""),"",$I847*$G847)</f>
        <v/>
      </c>
      <c r="P847" s="22">
        <f>IF(OR($H847="",$G847=""),"",$H847*$G847)</f>
        <v/>
      </c>
    </row>
    <row r="848">
      <c r="A848" s="15" t="n"/>
      <c r="B848" s="15" t="n"/>
      <c r="C848" s="15" t="n"/>
      <c r="D848" s="16" t="n"/>
      <c r="E848" s="19" t="n"/>
      <c r="F848" s="19" t="n"/>
      <c r="G848" s="15" t="n"/>
      <c r="H848" s="20">
        <f>IF($F848="","",IF(Configuración!$C$3="Responsable inscripto",$F848/(1+IF($D848="",Configuración!$C$4,$D848)),$F848))</f>
        <v/>
      </c>
      <c r="I848" s="20">
        <f>IF(OR($E848="",$H848=""),"",$H848-$E848)</f>
        <v/>
      </c>
      <c r="J848" s="17">
        <f>IF(OR($I848="",N($H848)=0),"",$I848/$H848)</f>
        <v/>
      </c>
      <c r="K848" s="17">
        <f>IF(OR($I848="",N($E848)=0),"",$I848/$E848)</f>
        <v/>
      </c>
      <c r="L848" s="17">
        <f>IF($C848="","",IFERROR(INDEX(Rubros!$B$2:$B$31,MATCH($C848,Rubros!$A$2:$A$31,0)),""))</f>
        <v/>
      </c>
      <c r="M848" s="21">
        <f>IF($J848="","",IF($J848&lt;0,"Pierde plata",IF($L848="","Sin objetivo",IF($J848&gt;=$L848,"OK","Bajo objetivo"))))</f>
        <v/>
      </c>
      <c r="N848" s="20">
        <f>IF(OR($E848="",$L848="",N($L848)&gt;=1),"",ROUNDUP($E848/(1-$L848)*IF(Configuración!$C$3="Responsable inscripto",1+IF($D848="",Configuración!$C$4,$D848),1),0))</f>
        <v/>
      </c>
      <c r="O848" s="22">
        <f>IF(OR($I848="",$G848=""),"",$I848*$G848)</f>
        <v/>
      </c>
      <c r="P848" s="22">
        <f>IF(OR($H848="",$G848=""),"",$H848*$G848)</f>
        <v/>
      </c>
    </row>
    <row r="849">
      <c r="A849" s="15" t="n"/>
      <c r="B849" s="15" t="n"/>
      <c r="C849" s="15" t="n"/>
      <c r="D849" s="16" t="n"/>
      <c r="E849" s="19" t="n"/>
      <c r="F849" s="19" t="n"/>
      <c r="G849" s="15" t="n"/>
      <c r="H849" s="20">
        <f>IF($F849="","",IF(Configuración!$C$3="Responsable inscripto",$F849/(1+IF($D849="",Configuración!$C$4,$D849)),$F849))</f>
        <v/>
      </c>
      <c r="I849" s="20">
        <f>IF(OR($E849="",$H849=""),"",$H849-$E849)</f>
        <v/>
      </c>
      <c r="J849" s="17">
        <f>IF(OR($I849="",N($H849)=0),"",$I849/$H849)</f>
        <v/>
      </c>
      <c r="K849" s="17">
        <f>IF(OR($I849="",N($E849)=0),"",$I849/$E849)</f>
        <v/>
      </c>
      <c r="L849" s="17">
        <f>IF($C849="","",IFERROR(INDEX(Rubros!$B$2:$B$31,MATCH($C849,Rubros!$A$2:$A$31,0)),""))</f>
        <v/>
      </c>
      <c r="M849" s="21">
        <f>IF($J849="","",IF($J849&lt;0,"Pierde plata",IF($L849="","Sin objetivo",IF($J849&gt;=$L849,"OK","Bajo objetivo"))))</f>
        <v/>
      </c>
      <c r="N849" s="20">
        <f>IF(OR($E849="",$L849="",N($L849)&gt;=1),"",ROUNDUP($E849/(1-$L849)*IF(Configuración!$C$3="Responsable inscripto",1+IF($D849="",Configuración!$C$4,$D849),1),0))</f>
        <v/>
      </c>
      <c r="O849" s="22">
        <f>IF(OR($I849="",$G849=""),"",$I849*$G849)</f>
        <v/>
      </c>
      <c r="P849" s="22">
        <f>IF(OR($H849="",$G849=""),"",$H849*$G849)</f>
        <v/>
      </c>
    </row>
    <row r="850">
      <c r="A850" s="15" t="n"/>
      <c r="B850" s="15" t="n"/>
      <c r="C850" s="15" t="n"/>
      <c r="D850" s="16" t="n"/>
      <c r="E850" s="19" t="n"/>
      <c r="F850" s="19" t="n"/>
      <c r="G850" s="15" t="n"/>
      <c r="H850" s="20">
        <f>IF($F850="","",IF(Configuración!$C$3="Responsable inscripto",$F850/(1+IF($D850="",Configuración!$C$4,$D850)),$F850))</f>
        <v/>
      </c>
      <c r="I850" s="20">
        <f>IF(OR($E850="",$H850=""),"",$H850-$E850)</f>
        <v/>
      </c>
      <c r="J850" s="17">
        <f>IF(OR($I850="",N($H850)=0),"",$I850/$H850)</f>
        <v/>
      </c>
      <c r="K850" s="17">
        <f>IF(OR($I850="",N($E850)=0),"",$I850/$E850)</f>
        <v/>
      </c>
      <c r="L850" s="17">
        <f>IF($C850="","",IFERROR(INDEX(Rubros!$B$2:$B$31,MATCH($C850,Rubros!$A$2:$A$31,0)),""))</f>
        <v/>
      </c>
      <c r="M850" s="21">
        <f>IF($J850="","",IF($J850&lt;0,"Pierde plata",IF($L850="","Sin objetivo",IF($J850&gt;=$L850,"OK","Bajo objetivo"))))</f>
        <v/>
      </c>
      <c r="N850" s="20">
        <f>IF(OR($E850="",$L850="",N($L850)&gt;=1),"",ROUNDUP($E850/(1-$L850)*IF(Configuración!$C$3="Responsable inscripto",1+IF($D850="",Configuración!$C$4,$D850),1),0))</f>
        <v/>
      </c>
      <c r="O850" s="22">
        <f>IF(OR($I850="",$G850=""),"",$I850*$G850)</f>
        <v/>
      </c>
      <c r="P850" s="22">
        <f>IF(OR($H850="",$G850=""),"",$H850*$G850)</f>
        <v/>
      </c>
    </row>
    <row r="851">
      <c r="A851" s="15" t="n"/>
      <c r="B851" s="15" t="n"/>
      <c r="C851" s="15" t="n"/>
      <c r="D851" s="16" t="n"/>
      <c r="E851" s="19" t="n"/>
      <c r="F851" s="19" t="n"/>
      <c r="G851" s="15" t="n"/>
      <c r="H851" s="20">
        <f>IF($F851="","",IF(Configuración!$C$3="Responsable inscripto",$F851/(1+IF($D851="",Configuración!$C$4,$D851)),$F851))</f>
        <v/>
      </c>
      <c r="I851" s="20">
        <f>IF(OR($E851="",$H851=""),"",$H851-$E851)</f>
        <v/>
      </c>
      <c r="J851" s="17">
        <f>IF(OR($I851="",N($H851)=0),"",$I851/$H851)</f>
        <v/>
      </c>
      <c r="K851" s="17">
        <f>IF(OR($I851="",N($E851)=0),"",$I851/$E851)</f>
        <v/>
      </c>
      <c r="L851" s="17">
        <f>IF($C851="","",IFERROR(INDEX(Rubros!$B$2:$B$31,MATCH($C851,Rubros!$A$2:$A$31,0)),""))</f>
        <v/>
      </c>
      <c r="M851" s="21">
        <f>IF($J851="","",IF($J851&lt;0,"Pierde plata",IF($L851="","Sin objetivo",IF($J851&gt;=$L851,"OK","Bajo objetivo"))))</f>
        <v/>
      </c>
      <c r="N851" s="20">
        <f>IF(OR($E851="",$L851="",N($L851)&gt;=1),"",ROUNDUP($E851/(1-$L851)*IF(Configuración!$C$3="Responsable inscripto",1+IF($D851="",Configuración!$C$4,$D851),1),0))</f>
        <v/>
      </c>
      <c r="O851" s="22">
        <f>IF(OR($I851="",$G851=""),"",$I851*$G851)</f>
        <v/>
      </c>
      <c r="P851" s="22">
        <f>IF(OR($H851="",$G851=""),"",$H851*$G851)</f>
        <v/>
      </c>
    </row>
    <row r="852">
      <c r="A852" s="15" t="n"/>
      <c r="B852" s="15" t="n"/>
      <c r="C852" s="15" t="n"/>
      <c r="D852" s="16" t="n"/>
      <c r="E852" s="19" t="n"/>
      <c r="F852" s="19" t="n"/>
      <c r="G852" s="15" t="n"/>
      <c r="H852" s="20">
        <f>IF($F852="","",IF(Configuración!$C$3="Responsable inscripto",$F852/(1+IF($D852="",Configuración!$C$4,$D852)),$F852))</f>
        <v/>
      </c>
      <c r="I852" s="20">
        <f>IF(OR($E852="",$H852=""),"",$H852-$E852)</f>
        <v/>
      </c>
      <c r="J852" s="17">
        <f>IF(OR($I852="",N($H852)=0),"",$I852/$H852)</f>
        <v/>
      </c>
      <c r="K852" s="17">
        <f>IF(OR($I852="",N($E852)=0),"",$I852/$E852)</f>
        <v/>
      </c>
      <c r="L852" s="17">
        <f>IF($C852="","",IFERROR(INDEX(Rubros!$B$2:$B$31,MATCH($C852,Rubros!$A$2:$A$31,0)),""))</f>
        <v/>
      </c>
      <c r="M852" s="21">
        <f>IF($J852="","",IF($J852&lt;0,"Pierde plata",IF($L852="","Sin objetivo",IF($J852&gt;=$L852,"OK","Bajo objetivo"))))</f>
        <v/>
      </c>
      <c r="N852" s="20">
        <f>IF(OR($E852="",$L852="",N($L852)&gt;=1),"",ROUNDUP($E852/(1-$L852)*IF(Configuración!$C$3="Responsable inscripto",1+IF($D852="",Configuración!$C$4,$D852),1),0))</f>
        <v/>
      </c>
      <c r="O852" s="22">
        <f>IF(OR($I852="",$G852=""),"",$I852*$G852)</f>
        <v/>
      </c>
      <c r="P852" s="22">
        <f>IF(OR($H852="",$G852=""),"",$H852*$G852)</f>
        <v/>
      </c>
    </row>
    <row r="853">
      <c r="A853" s="15" t="n"/>
      <c r="B853" s="15" t="n"/>
      <c r="C853" s="15" t="n"/>
      <c r="D853" s="16" t="n"/>
      <c r="E853" s="19" t="n"/>
      <c r="F853" s="19" t="n"/>
      <c r="G853" s="15" t="n"/>
      <c r="H853" s="20">
        <f>IF($F853="","",IF(Configuración!$C$3="Responsable inscripto",$F853/(1+IF($D853="",Configuración!$C$4,$D853)),$F853))</f>
        <v/>
      </c>
      <c r="I853" s="20">
        <f>IF(OR($E853="",$H853=""),"",$H853-$E853)</f>
        <v/>
      </c>
      <c r="J853" s="17">
        <f>IF(OR($I853="",N($H853)=0),"",$I853/$H853)</f>
        <v/>
      </c>
      <c r="K853" s="17">
        <f>IF(OR($I853="",N($E853)=0),"",$I853/$E853)</f>
        <v/>
      </c>
      <c r="L853" s="17">
        <f>IF($C853="","",IFERROR(INDEX(Rubros!$B$2:$B$31,MATCH($C853,Rubros!$A$2:$A$31,0)),""))</f>
        <v/>
      </c>
      <c r="M853" s="21">
        <f>IF($J853="","",IF($J853&lt;0,"Pierde plata",IF($L853="","Sin objetivo",IF($J853&gt;=$L853,"OK","Bajo objetivo"))))</f>
        <v/>
      </c>
      <c r="N853" s="20">
        <f>IF(OR($E853="",$L853="",N($L853)&gt;=1),"",ROUNDUP($E853/(1-$L853)*IF(Configuración!$C$3="Responsable inscripto",1+IF($D853="",Configuración!$C$4,$D853),1),0))</f>
        <v/>
      </c>
      <c r="O853" s="22">
        <f>IF(OR($I853="",$G853=""),"",$I853*$G853)</f>
        <v/>
      </c>
      <c r="P853" s="22">
        <f>IF(OR($H853="",$G853=""),"",$H853*$G853)</f>
        <v/>
      </c>
    </row>
    <row r="854">
      <c r="A854" s="15" t="n"/>
      <c r="B854" s="15" t="n"/>
      <c r="C854" s="15" t="n"/>
      <c r="D854" s="16" t="n"/>
      <c r="E854" s="19" t="n"/>
      <c r="F854" s="19" t="n"/>
      <c r="G854" s="15" t="n"/>
      <c r="H854" s="20">
        <f>IF($F854="","",IF(Configuración!$C$3="Responsable inscripto",$F854/(1+IF($D854="",Configuración!$C$4,$D854)),$F854))</f>
        <v/>
      </c>
      <c r="I854" s="20">
        <f>IF(OR($E854="",$H854=""),"",$H854-$E854)</f>
        <v/>
      </c>
      <c r="J854" s="17">
        <f>IF(OR($I854="",N($H854)=0),"",$I854/$H854)</f>
        <v/>
      </c>
      <c r="K854" s="17">
        <f>IF(OR($I854="",N($E854)=0),"",$I854/$E854)</f>
        <v/>
      </c>
      <c r="L854" s="17">
        <f>IF($C854="","",IFERROR(INDEX(Rubros!$B$2:$B$31,MATCH($C854,Rubros!$A$2:$A$31,0)),""))</f>
        <v/>
      </c>
      <c r="M854" s="21">
        <f>IF($J854="","",IF($J854&lt;0,"Pierde plata",IF($L854="","Sin objetivo",IF($J854&gt;=$L854,"OK","Bajo objetivo"))))</f>
        <v/>
      </c>
      <c r="N854" s="20">
        <f>IF(OR($E854="",$L854="",N($L854)&gt;=1),"",ROUNDUP($E854/(1-$L854)*IF(Configuración!$C$3="Responsable inscripto",1+IF($D854="",Configuración!$C$4,$D854),1),0))</f>
        <v/>
      </c>
      <c r="O854" s="22">
        <f>IF(OR($I854="",$G854=""),"",$I854*$G854)</f>
        <v/>
      </c>
      <c r="P854" s="22">
        <f>IF(OR($H854="",$G854=""),"",$H854*$G854)</f>
        <v/>
      </c>
    </row>
    <row r="855">
      <c r="A855" s="15" t="n"/>
      <c r="B855" s="15" t="n"/>
      <c r="C855" s="15" t="n"/>
      <c r="D855" s="16" t="n"/>
      <c r="E855" s="19" t="n"/>
      <c r="F855" s="19" t="n"/>
      <c r="G855" s="15" t="n"/>
      <c r="H855" s="20">
        <f>IF($F855="","",IF(Configuración!$C$3="Responsable inscripto",$F855/(1+IF($D855="",Configuración!$C$4,$D855)),$F855))</f>
        <v/>
      </c>
      <c r="I855" s="20">
        <f>IF(OR($E855="",$H855=""),"",$H855-$E855)</f>
        <v/>
      </c>
      <c r="J855" s="17">
        <f>IF(OR($I855="",N($H855)=0),"",$I855/$H855)</f>
        <v/>
      </c>
      <c r="K855" s="17">
        <f>IF(OR($I855="",N($E855)=0),"",$I855/$E855)</f>
        <v/>
      </c>
      <c r="L855" s="17">
        <f>IF($C855="","",IFERROR(INDEX(Rubros!$B$2:$B$31,MATCH($C855,Rubros!$A$2:$A$31,0)),""))</f>
        <v/>
      </c>
      <c r="M855" s="21">
        <f>IF($J855="","",IF($J855&lt;0,"Pierde plata",IF($L855="","Sin objetivo",IF($J855&gt;=$L855,"OK","Bajo objetivo"))))</f>
        <v/>
      </c>
      <c r="N855" s="20">
        <f>IF(OR($E855="",$L855="",N($L855)&gt;=1),"",ROUNDUP($E855/(1-$L855)*IF(Configuración!$C$3="Responsable inscripto",1+IF($D855="",Configuración!$C$4,$D855),1),0))</f>
        <v/>
      </c>
      <c r="O855" s="22">
        <f>IF(OR($I855="",$G855=""),"",$I855*$G855)</f>
        <v/>
      </c>
      <c r="P855" s="22">
        <f>IF(OR($H855="",$G855=""),"",$H855*$G855)</f>
        <v/>
      </c>
    </row>
    <row r="856">
      <c r="A856" s="15" t="n"/>
      <c r="B856" s="15" t="n"/>
      <c r="C856" s="15" t="n"/>
      <c r="D856" s="16" t="n"/>
      <c r="E856" s="19" t="n"/>
      <c r="F856" s="19" t="n"/>
      <c r="G856" s="15" t="n"/>
      <c r="H856" s="20">
        <f>IF($F856="","",IF(Configuración!$C$3="Responsable inscripto",$F856/(1+IF($D856="",Configuración!$C$4,$D856)),$F856))</f>
        <v/>
      </c>
      <c r="I856" s="20">
        <f>IF(OR($E856="",$H856=""),"",$H856-$E856)</f>
        <v/>
      </c>
      <c r="J856" s="17">
        <f>IF(OR($I856="",N($H856)=0),"",$I856/$H856)</f>
        <v/>
      </c>
      <c r="K856" s="17">
        <f>IF(OR($I856="",N($E856)=0),"",$I856/$E856)</f>
        <v/>
      </c>
      <c r="L856" s="17">
        <f>IF($C856="","",IFERROR(INDEX(Rubros!$B$2:$B$31,MATCH($C856,Rubros!$A$2:$A$31,0)),""))</f>
        <v/>
      </c>
      <c r="M856" s="21">
        <f>IF($J856="","",IF($J856&lt;0,"Pierde plata",IF($L856="","Sin objetivo",IF($J856&gt;=$L856,"OK","Bajo objetivo"))))</f>
        <v/>
      </c>
      <c r="N856" s="20">
        <f>IF(OR($E856="",$L856="",N($L856)&gt;=1),"",ROUNDUP($E856/(1-$L856)*IF(Configuración!$C$3="Responsable inscripto",1+IF($D856="",Configuración!$C$4,$D856),1),0))</f>
        <v/>
      </c>
      <c r="O856" s="22">
        <f>IF(OR($I856="",$G856=""),"",$I856*$G856)</f>
        <v/>
      </c>
      <c r="P856" s="22">
        <f>IF(OR($H856="",$G856=""),"",$H856*$G856)</f>
        <v/>
      </c>
    </row>
    <row r="857">
      <c r="A857" s="15" t="n"/>
      <c r="B857" s="15" t="n"/>
      <c r="C857" s="15" t="n"/>
      <c r="D857" s="16" t="n"/>
      <c r="E857" s="19" t="n"/>
      <c r="F857" s="19" t="n"/>
      <c r="G857" s="15" t="n"/>
      <c r="H857" s="20">
        <f>IF($F857="","",IF(Configuración!$C$3="Responsable inscripto",$F857/(1+IF($D857="",Configuración!$C$4,$D857)),$F857))</f>
        <v/>
      </c>
      <c r="I857" s="20">
        <f>IF(OR($E857="",$H857=""),"",$H857-$E857)</f>
        <v/>
      </c>
      <c r="J857" s="17">
        <f>IF(OR($I857="",N($H857)=0),"",$I857/$H857)</f>
        <v/>
      </c>
      <c r="K857" s="17">
        <f>IF(OR($I857="",N($E857)=0),"",$I857/$E857)</f>
        <v/>
      </c>
      <c r="L857" s="17">
        <f>IF($C857="","",IFERROR(INDEX(Rubros!$B$2:$B$31,MATCH($C857,Rubros!$A$2:$A$31,0)),""))</f>
        <v/>
      </c>
      <c r="M857" s="21">
        <f>IF($J857="","",IF($J857&lt;0,"Pierde plata",IF($L857="","Sin objetivo",IF($J857&gt;=$L857,"OK","Bajo objetivo"))))</f>
        <v/>
      </c>
      <c r="N857" s="20">
        <f>IF(OR($E857="",$L857="",N($L857)&gt;=1),"",ROUNDUP($E857/(1-$L857)*IF(Configuración!$C$3="Responsable inscripto",1+IF($D857="",Configuración!$C$4,$D857),1),0))</f>
        <v/>
      </c>
      <c r="O857" s="22">
        <f>IF(OR($I857="",$G857=""),"",$I857*$G857)</f>
        <v/>
      </c>
      <c r="P857" s="22">
        <f>IF(OR($H857="",$G857=""),"",$H857*$G857)</f>
        <v/>
      </c>
    </row>
    <row r="858">
      <c r="A858" s="15" t="n"/>
      <c r="B858" s="15" t="n"/>
      <c r="C858" s="15" t="n"/>
      <c r="D858" s="16" t="n"/>
      <c r="E858" s="19" t="n"/>
      <c r="F858" s="19" t="n"/>
      <c r="G858" s="15" t="n"/>
      <c r="H858" s="20">
        <f>IF($F858="","",IF(Configuración!$C$3="Responsable inscripto",$F858/(1+IF($D858="",Configuración!$C$4,$D858)),$F858))</f>
        <v/>
      </c>
      <c r="I858" s="20">
        <f>IF(OR($E858="",$H858=""),"",$H858-$E858)</f>
        <v/>
      </c>
      <c r="J858" s="17">
        <f>IF(OR($I858="",N($H858)=0),"",$I858/$H858)</f>
        <v/>
      </c>
      <c r="K858" s="17">
        <f>IF(OR($I858="",N($E858)=0),"",$I858/$E858)</f>
        <v/>
      </c>
      <c r="L858" s="17">
        <f>IF($C858="","",IFERROR(INDEX(Rubros!$B$2:$B$31,MATCH($C858,Rubros!$A$2:$A$31,0)),""))</f>
        <v/>
      </c>
      <c r="M858" s="21">
        <f>IF($J858="","",IF($J858&lt;0,"Pierde plata",IF($L858="","Sin objetivo",IF($J858&gt;=$L858,"OK","Bajo objetivo"))))</f>
        <v/>
      </c>
      <c r="N858" s="20">
        <f>IF(OR($E858="",$L858="",N($L858)&gt;=1),"",ROUNDUP($E858/(1-$L858)*IF(Configuración!$C$3="Responsable inscripto",1+IF($D858="",Configuración!$C$4,$D858),1),0))</f>
        <v/>
      </c>
      <c r="O858" s="22">
        <f>IF(OR($I858="",$G858=""),"",$I858*$G858)</f>
        <v/>
      </c>
      <c r="P858" s="22">
        <f>IF(OR($H858="",$G858=""),"",$H858*$G858)</f>
        <v/>
      </c>
    </row>
    <row r="859">
      <c r="A859" s="15" t="n"/>
      <c r="B859" s="15" t="n"/>
      <c r="C859" s="15" t="n"/>
      <c r="D859" s="16" t="n"/>
      <c r="E859" s="19" t="n"/>
      <c r="F859" s="19" t="n"/>
      <c r="G859" s="15" t="n"/>
      <c r="H859" s="20">
        <f>IF($F859="","",IF(Configuración!$C$3="Responsable inscripto",$F859/(1+IF($D859="",Configuración!$C$4,$D859)),$F859))</f>
        <v/>
      </c>
      <c r="I859" s="20">
        <f>IF(OR($E859="",$H859=""),"",$H859-$E859)</f>
        <v/>
      </c>
      <c r="J859" s="17">
        <f>IF(OR($I859="",N($H859)=0),"",$I859/$H859)</f>
        <v/>
      </c>
      <c r="K859" s="17">
        <f>IF(OR($I859="",N($E859)=0),"",$I859/$E859)</f>
        <v/>
      </c>
      <c r="L859" s="17">
        <f>IF($C859="","",IFERROR(INDEX(Rubros!$B$2:$B$31,MATCH($C859,Rubros!$A$2:$A$31,0)),""))</f>
        <v/>
      </c>
      <c r="M859" s="21">
        <f>IF($J859="","",IF($J859&lt;0,"Pierde plata",IF($L859="","Sin objetivo",IF($J859&gt;=$L859,"OK","Bajo objetivo"))))</f>
        <v/>
      </c>
      <c r="N859" s="20">
        <f>IF(OR($E859="",$L859="",N($L859)&gt;=1),"",ROUNDUP($E859/(1-$L859)*IF(Configuración!$C$3="Responsable inscripto",1+IF($D859="",Configuración!$C$4,$D859),1),0))</f>
        <v/>
      </c>
      <c r="O859" s="22">
        <f>IF(OR($I859="",$G859=""),"",$I859*$G859)</f>
        <v/>
      </c>
      <c r="P859" s="22">
        <f>IF(OR($H859="",$G859=""),"",$H859*$G859)</f>
        <v/>
      </c>
    </row>
    <row r="860">
      <c r="A860" s="15" t="n"/>
      <c r="B860" s="15" t="n"/>
      <c r="C860" s="15" t="n"/>
      <c r="D860" s="16" t="n"/>
      <c r="E860" s="19" t="n"/>
      <c r="F860" s="19" t="n"/>
      <c r="G860" s="15" t="n"/>
      <c r="H860" s="20">
        <f>IF($F860="","",IF(Configuración!$C$3="Responsable inscripto",$F860/(1+IF($D860="",Configuración!$C$4,$D860)),$F860))</f>
        <v/>
      </c>
      <c r="I860" s="20">
        <f>IF(OR($E860="",$H860=""),"",$H860-$E860)</f>
        <v/>
      </c>
      <c r="J860" s="17">
        <f>IF(OR($I860="",N($H860)=0),"",$I860/$H860)</f>
        <v/>
      </c>
      <c r="K860" s="17">
        <f>IF(OR($I860="",N($E860)=0),"",$I860/$E860)</f>
        <v/>
      </c>
      <c r="L860" s="17">
        <f>IF($C860="","",IFERROR(INDEX(Rubros!$B$2:$B$31,MATCH($C860,Rubros!$A$2:$A$31,0)),""))</f>
        <v/>
      </c>
      <c r="M860" s="21">
        <f>IF($J860="","",IF($J860&lt;0,"Pierde plata",IF($L860="","Sin objetivo",IF($J860&gt;=$L860,"OK","Bajo objetivo"))))</f>
        <v/>
      </c>
      <c r="N860" s="20">
        <f>IF(OR($E860="",$L860="",N($L860)&gt;=1),"",ROUNDUP($E860/(1-$L860)*IF(Configuración!$C$3="Responsable inscripto",1+IF($D860="",Configuración!$C$4,$D860),1),0))</f>
        <v/>
      </c>
      <c r="O860" s="22">
        <f>IF(OR($I860="",$G860=""),"",$I860*$G860)</f>
        <v/>
      </c>
      <c r="P860" s="22">
        <f>IF(OR($H860="",$G860=""),"",$H860*$G860)</f>
        <v/>
      </c>
    </row>
    <row r="861">
      <c r="A861" s="15" t="n"/>
      <c r="B861" s="15" t="n"/>
      <c r="C861" s="15" t="n"/>
      <c r="D861" s="16" t="n"/>
      <c r="E861" s="19" t="n"/>
      <c r="F861" s="19" t="n"/>
      <c r="G861" s="15" t="n"/>
      <c r="H861" s="20">
        <f>IF($F861="","",IF(Configuración!$C$3="Responsable inscripto",$F861/(1+IF($D861="",Configuración!$C$4,$D861)),$F861))</f>
        <v/>
      </c>
      <c r="I861" s="20">
        <f>IF(OR($E861="",$H861=""),"",$H861-$E861)</f>
        <v/>
      </c>
      <c r="J861" s="17">
        <f>IF(OR($I861="",N($H861)=0),"",$I861/$H861)</f>
        <v/>
      </c>
      <c r="K861" s="17">
        <f>IF(OR($I861="",N($E861)=0),"",$I861/$E861)</f>
        <v/>
      </c>
      <c r="L861" s="17">
        <f>IF($C861="","",IFERROR(INDEX(Rubros!$B$2:$B$31,MATCH($C861,Rubros!$A$2:$A$31,0)),""))</f>
        <v/>
      </c>
      <c r="M861" s="21">
        <f>IF($J861="","",IF($J861&lt;0,"Pierde plata",IF($L861="","Sin objetivo",IF($J861&gt;=$L861,"OK","Bajo objetivo"))))</f>
        <v/>
      </c>
      <c r="N861" s="20">
        <f>IF(OR($E861="",$L861="",N($L861)&gt;=1),"",ROUNDUP($E861/(1-$L861)*IF(Configuración!$C$3="Responsable inscripto",1+IF($D861="",Configuración!$C$4,$D861),1),0))</f>
        <v/>
      </c>
      <c r="O861" s="22">
        <f>IF(OR($I861="",$G861=""),"",$I861*$G861)</f>
        <v/>
      </c>
      <c r="P861" s="22">
        <f>IF(OR($H861="",$G861=""),"",$H861*$G861)</f>
        <v/>
      </c>
    </row>
    <row r="862">
      <c r="A862" s="15" t="n"/>
      <c r="B862" s="15" t="n"/>
      <c r="C862" s="15" t="n"/>
      <c r="D862" s="16" t="n"/>
      <c r="E862" s="19" t="n"/>
      <c r="F862" s="19" t="n"/>
      <c r="G862" s="15" t="n"/>
      <c r="H862" s="20">
        <f>IF($F862="","",IF(Configuración!$C$3="Responsable inscripto",$F862/(1+IF($D862="",Configuración!$C$4,$D862)),$F862))</f>
        <v/>
      </c>
      <c r="I862" s="20">
        <f>IF(OR($E862="",$H862=""),"",$H862-$E862)</f>
        <v/>
      </c>
      <c r="J862" s="17">
        <f>IF(OR($I862="",N($H862)=0),"",$I862/$H862)</f>
        <v/>
      </c>
      <c r="K862" s="17">
        <f>IF(OR($I862="",N($E862)=0),"",$I862/$E862)</f>
        <v/>
      </c>
      <c r="L862" s="17">
        <f>IF($C862="","",IFERROR(INDEX(Rubros!$B$2:$B$31,MATCH($C862,Rubros!$A$2:$A$31,0)),""))</f>
        <v/>
      </c>
      <c r="M862" s="21">
        <f>IF($J862="","",IF($J862&lt;0,"Pierde plata",IF($L862="","Sin objetivo",IF($J862&gt;=$L862,"OK","Bajo objetivo"))))</f>
        <v/>
      </c>
      <c r="N862" s="20">
        <f>IF(OR($E862="",$L862="",N($L862)&gt;=1),"",ROUNDUP($E862/(1-$L862)*IF(Configuración!$C$3="Responsable inscripto",1+IF($D862="",Configuración!$C$4,$D862),1),0))</f>
        <v/>
      </c>
      <c r="O862" s="22">
        <f>IF(OR($I862="",$G862=""),"",$I862*$G862)</f>
        <v/>
      </c>
      <c r="P862" s="22">
        <f>IF(OR($H862="",$G862=""),"",$H862*$G862)</f>
        <v/>
      </c>
    </row>
    <row r="863">
      <c r="A863" s="15" t="n"/>
      <c r="B863" s="15" t="n"/>
      <c r="C863" s="15" t="n"/>
      <c r="D863" s="16" t="n"/>
      <c r="E863" s="19" t="n"/>
      <c r="F863" s="19" t="n"/>
      <c r="G863" s="15" t="n"/>
      <c r="H863" s="20">
        <f>IF($F863="","",IF(Configuración!$C$3="Responsable inscripto",$F863/(1+IF($D863="",Configuración!$C$4,$D863)),$F863))</f>
        <v/>
      </c>
      <c r="I863" s="20">
        <f>IF(OR($E863="",$H863=""),"",$H863-$E863)</f>
        <v/>
      </c>
      <c r="J863" s="17">
        <f>IF(OR($I863="",N($H863)=0),"",$I863/$H863)</f>
        <v/>
      </c>
      <c r="K863" s="17">
        <f>IF(OR($I863="",N($E863)=0),"",$I863/$E863)</f>
        <v/>
      </c>
      <c r="L863" s="17">
        <f>IF($C863="","",IFERROR(INDEX(Rubros!$B$2:$B$31,MATCH($C863,Rubros!$A$2:$A$31,0)),""))</f>
        <v/>
      </c>
      <c r="M863" s="21">
        <f>IF($J863="","",IF($J863&lt;0,"Pierde plata",IF($L863="","Sin objetivo",IF($J863&gt;=$L863,"OK","Bajo objetivo"))))</f>
        <v/>
      </c>
      <c r="N863" s="20">
        <f>IF(OR($E863="",$L863="",N($L863)&gt;=1),"",ROUNDUP($E863/(1-$L863)*IF(Configuración!$C$3="Responsable inscripto",1+IF($D863="",Configuración!$C$4,$D863),1),0))</f>
        <v/>
      </c>
      <c r="O863" s="22">
        <f>IF(OR($I863="",$G863=""),"",$I863*$G863)</f>
        <v/>
      </c>
      <c r="P863" s="22">
        <f>IF(OR($H863="",$G863=""),"",$H863*$G863)</f>
        <v/>
      </c>
    </row>
    <row r="864">
      <c r="A864" s="15" t="n"/>
      <c r="B864" s="15" t="n"/>
      <c r="C864" s="15" t="n"/>
      <c r="D864" s="16" t="n"/>
      <c r="E864" s="19" t="n"/>
      <c r="F864" s="19" t="n"/>
      <c r="G864" s="15" t="n"/>
      <c r="H864" s="20">
        <f>IF($F864="","",IF(Configuración!$C$3="Responsable inscripto",$F864/(1+IF($D864="",Configuración!$C$4,$D864)),$F864))</f>
        <v/>
      </c>
      <c r="I864" s="20">
        <f>IF(OR($E864="",$H864=""),"",$H864-$E864)</f>
        <v/>
      </c>
      <c r="J864" s="17">
        <f>IF(OR($I864="",N($H864)=0),"",$I864/$H864)</f>
        <v/>
      </c>
      <c r="K864" s="17">
        <f>IF(OR($I864="",N($E864)=0),"",$I864/$E864)</f>
        <v/>
      </c>
      <c r="L864" s="17">
        <f>IF($C864="","",IFERROR(INDEX(Rubros!$B$2:$B$31,MATCH($C864,Rubros!$A$2:$A$31,0)),""))</f>
        <v/>
      </c>
      <c r="M864" s="21">
        <f>IF($J864="","",IF($J864&lt;0,"Pierde plata",IF($L864="","Sin objetivo",IF($J864&gt;=$L864,"OK","Bajo objetivo"))))</f>
        <v/>
      </c>
      <c r="N864" s="20">
        <f>IF(OR($E864="",$L864="",N($L864)&gt;=1),"",ROUNDUP($E864/(1-$L864)*IF(Configuración!$C$3="Responsable inscripto",1+IF($D864="",Configuración!$C$4,$D864),1),0))</f>
        <v/>
      </c>
      <c r="O864" s="22">
        <f>IF(OR($I864="",$G864=""),"",$I864*$G864)</f>
        <v/>
      </c>
      <c r="P864" s="22">
        <f>IF(OR($H864="",$G864=""),"",$H864*$G864)</f>
        <v/>
      </c>
    </row>
    <row r="865">
      <c r="A865" s="15" t="n"/>
      <c r="B865" s="15" t="n"/>
      <c r="C865" s="15" t="n"/>
      <c r="D865" s="16" t="n"/>
      <c r="E865" s="19" t="n"/>
      <c r="F865" s="19" t="n"/>
      <c r="G865" s="15" t="n"/>
      <c r="H865" s="20">
        <f>IF($F865="","",IF(Configuración!$C$3="Responsable inscripto",$F865/(1+IF($D865="",Configuración!$C$4,$D865)),$F865))</f>
        <v/>
      </c>
      <c r="I865" s="20">
        <f>IF(OR($E865="",$H865=""),"",$H865-$E865)</f>
        <v/>
      </c>
      <c r="J865" s="17">
        <f>IF(OR($I865="",N($H865)=0),"",$I865/$H865)</f>
        <v/>
      </c>
      <c r="K865" s="17">
        <f>IF(OR($I865="",N($E865)=0),"",$I865/$E865)</f>
        <v/>
      </c>
      <c r="L865" s="17">
        <f>IF($C865="","",IFERROR(INDEX(Rubros!$B$2:$B$31,MATCH($C865,Rubros!$A$2:$A$31,0)),""))</f>
        <v/>
      </c>
      <c r="M865" s="21">
        <f>IF($J865="","",IF($J865&lt;0,"Pierde plata",IF($L865="","Sin objetivo",IF($J865&gt;=$L865,"OK","Bajo objetivo"))))</f>
        <v/>
      </c>
      <c r="N865" s="20">
        <f>IF(OR($E865="",$L865="",N($L865)&gt;=1),"",ROUNDUP($E865/(1-$L865)*IF(Configuración!$C$3="Responsable inscripto",1+IF($D865="",Configuración!$C$4,$D865),1),0))</f>
        <v/>
      </c>
      <c r="O865" s="22">
        <f>IF(OR($I865="",$G865=""),"",$I865*$G865)</f>
        <v/>
      </c>
      <c r="P865" s="22">
        <f>IF(OR($H865="",$G865=""),"",$H865*$G865)</f>
        <v/>
      </c>
    </row>
    <row r="866">
      <c r="A866" s="15" t="n"/>
      <c r="B866" s="15" t="n"/>
      <c r="C866" s="15" t="n"/>
      <c r="D866" s="16" t="n"/>
      <c r="E866" s="19" t="n"/>
      <c r="F866" s="19" t="n"/>
      <c r="G866" s="15" t="n"/>
      <c r="H866" s="20">
        <f>IF($F866="","",IF(Configuración!$C$3="Responsable inscripto",$F866/(1+IF($D866="",Configuración!$C$4,$D866)),$F866))</f>
        <v/>
      </c>
      <c r="I866" s="20">
        <f>IF(OR($E866="",$H866=""),"",$H866-$E866)</f>
        <v/>
      </c>
      <c r="J866" s="17">
        <f>IF(OR($I866="",N($H866)=0),"",$I866/$H866)</f>
        <v/>
      </c>
      <c r="K866" s="17">
        <f>IF(OR($I866="",N($E866)=0),"",$I866/$E866)</f>
        <v/>
      </c>
      <c r="L866" s="17">
        <f>IF($C866="","",IFERROR(INDEX(Rubros!$B$2:$B$31,MATCH($C866,Rubros!$A$2:$A$31,0)),""))</f>
        <v/>
      </c>
      <c r="M866" s="21">
        <f>IF($J866="","",IF($J866&lt;0,"Pierde plata",IF($L866="","Sin objetivo",IF($J866&gt;=$L866,"OK","Bajo objetivo"))))</f>
        <v/>
      </c>
      <c r="N866" s="20">
        <f>IF(OR($E866="",$L866="",N($L866)&gt;=1),"",ROUNDUP($E866/(1-$L866)*IF(Configuración!$C$3="Responsable inscripto",1+IF($D866="",Configuración!$C$4,$D866),1),0))</f>
        <v/>
      </c>
      <c r="O866" s="22">
        <f>IF(OR($I866="",$G866=""),"",$I866*$G866)</f>
        <v/>
      </c>
      <c r="P866" s="22">
        <f>IF(OR($H866="",$G866=""),"",$H866*$G866)</f>
        <v/>
      </c>
    </row>
    <row r="867">
      <c r="A867" s="15" t="n"/>
      <c r="B867" s="15" t="n"/>
      <c r="C867" s="15" t="n"/>
      <c r="D867" s="16" t="n"/>
      <c r="E867" s="19" t="n"/>
      <c r="F867" s="19" t="n"/>
      <c r="G867" s="15" t="n"/>
      <c r="H867" s="20">
        <f>IF($F867="","",IF(Configuración!$C$3="Responsable inscripto",$F867/(1+IF($D867="",Configuración!$C$4,$D867)),$F867))</f>
        <v/>
      </c>
      <c r="I867" s="20">
        <f>IF(OR($E867="",$H867=""),"",$H867-$E867)</f>
        <v/>
      </c>
      <c r="J867" s="17">
        <f>IF(OR($I867="",N($H867)=0),"",$I867/$H867)</f>
        <v/>
      </c>
      <c r="K867" s="17">
        <f>IF(OR($I867="",N($E867)=0),"",$I867/$E867)</f>
        <v/>
      </c>
      <c r="L867" s="17">
        <f>IF($C867="","",IFERROR(INDEX(Rubros!$B$2:$B$31,MATCH($C867,Rubros!$A$2:$A$31,0)),""))</f>
        <v/>
      </c>
      <c r="M867" s="21">
        <f>IF($J867="","",IF($J867&lt;0,"Pierde plata",IF($L867="","Sin objetivo",IF($J867&gt;=$L867,"OK","Bajo objetivo"))))</f>
        <v/>
      </c>
      <c r="N867" s="20">
        <f>IF(OR($E867="",$L867="",N($L867)&gt;=1),"",ROUNDUP($E867/(1-$L867)*IF(Configuración!$C$3="Responsable inscripto",1+IF($D867="",Configuración!$C$4,$D867),1),0))</f>
        <v/>
      </c>
      <c r="O867" s="22">
        <f>IF(OR($I867="",$G867=""),"",$I867*$G867)</f>
        <v/>
      </c>
      <c r="P867" s="22">
        <f>IF(OR($H867="",$G867=""),"",$H867*$G867)</f>
        <v/>
      </c>
    </row>
    <row r="868">
      <c r="A868" s="15" t="n"/>
      <c r="B868" s="15" t="n"/>
      <c r="C868" s="15" t="n"/>
      <c r="D868" s="16" t="n"/>
      <c r="E868" s="19" t="n"/>
      <c r="F868" s="19" t="n"/>
      <c r="G868" s="15" t="n"/>
      <c r="H868" s="20">
        <f>IF($F868="","",IF(Configuración!$C$3="Responsable inscripto",$F868/(1+IF($D868="",Configuración!$C$4,$D868)),$F868))</f>
        <v/>
      </c>
      <c r="I868" s="20">
        <f>IF(OR($E868="",$H868=""),"",$H868-$E868)</f>
        <v/>
      </c>
      <c r="J868" s="17">
        <f>IF(OR($I868="",N($H868)=0),"",$I868/$H868)</f>
        <v/>
      </c>
      <c r="K868" s="17">
        <f>IF(OR($I868="",N($E868)=0),"",$I868/$E868)</f>
        <v/>
      </c>
      <c r="L868" s="17">
        <f>IF($C868="","",IFERROR(INDEX(Rubros!$B$2:$B$31,MATCH($C868,Rubros!$A$2:$A$31,0)),""))</f>
        <v/>
      </c>
      <c r="M868" s="21">
        <f>IF($J868="","",IF($J868&lt;0,"Pierde plata",IF($L868="","Sin objetivo",IF($J868&gt;=$L868,"OK","Bajo objetivo"))))</f>
        <v/>
      </c>
      <c r="N868" s="20">
        <f>IF(OR($E868="",$L868="",N($L868)&gt;=1),"",ROUNDUP($E868/(1-$L868)*IF(Configuración!$C$3="Responsable inscripto",1+IF($D868="",Configuración!$C$4,$D868),1),0))</f>
        <v/>
      </c>
      <c r="O868" s="22">
        <f>IF(OR($I868="",$G868=""),"",$I868*$G868)</f>
        <v/>
      </c>
      <c r="P868" s="22">
        <f>IF(OR($H868="",$G868=""),"",$H868*$G868)</f>
        <v/>
      </c>
    </row>
    <row r="869">
      <c r="A869" s="15" t="n"/>
      <c r="B869" s="15" t="n"/>
      <c r="C869" s="15" t="n"/>
      <c r="D869" s="16" t="n"/>
      <c r="E869" s="19" t="n"/>
      <c r="F869" s="19" t="n"/>
      <c r="G869" s="15" t="n"/>
      <c r="H869" s="20">
        <f>IF($F869="","",IF(Configuración!$C$3="Responsable inscripto",$F869/(1+IF($D869="",Configuración!$C$4,$D869)),$F869))</f>
        <v/>
      </c>
      <c r="I869" s="20">
        <f>IF(OR($E869="",$H869=""),"",$H869-$E869)</f>
        <v/>
      </c>
      <c r="J869" s="17">
        <f>IF(OR($I869="",N($H869)=0),"",$I869/$H869)</f>
        <v/>
      </c>
      <c r="K869" s="17">
        <f>IF(OR($I869="",N($E869)=0),"",$I869/$E869)</f>
        <v/>
      </c>
      <c r="L869" s="17">
        <f>IF($C869="","",IFERROR(INDEX(Rubros!$B$2:$B$31,MATCH($C869,Rubros!$A$2:$A$31,0)),""))</f>
        <v/>
      </c>
      <c r="M869" s="21">
        <f>IF($J869="","",IF($J869&lt;0,"Pierde plata",IF($L869="","Sin objetivo",IF($J869&gt;=$L869,"OK","Bajo objetivo"))))</f>
        <v/>
      </c>
      <c r="N869" s="20">
        <f>IF(OR($E869="",$L869="",N($L869)&gt;=1),"",ROUNDUP($E869/(1-$L869)*IF(Configuración!$C$3="Responsable inscripto",1+IF($D869="",Configuración!$C$4,$D869),1),0))</f>
        <v/>
      </c>
      <c r="O869" s="22">
        <f>IF(OR($I869="",$G869=""),"",$I869*$G869)</f>
        <v/>
      </c>
      <c r="P869" s="22">
        <f>IF(OR($H869="",$G869=""),"",$H869*$G869)</f>
        <v/>
      </c>
    </row>
    <row r="870">
      <c r="A870" s="15" t="n"/>
      <c r="B870" s="15" t="n"/>
      <c r="C870" s="15" t="n"/>
      <c r="D870" s="16" t="n"/>
      <c r="E870" s="19" t="n"/>
      <c r="F870" s="19" t="n"/>
      <c r="G870" s="15" t="n"/>
      <c r="H870" s="20">
        <f>IF($F870="","",IF(Configuración!$C$3="Responsable inscripto",$F870/(1+IF($D870="",Configuración!$C$4,$D870)),$F870))</f>
        <v/>
      </c>
      <c r="I870" s="20">
        <f>IF(OR($E870="",$H870=""),"",$H870-$E870)</f>
        <v/>
      </c>
      <c r="J870" s="17">
        <f>IF(OR($I870="",N($H870)=0),"",$I870/$H870)</f>
        <v/>
      </c>
      <c r="K870" s="17">
        <f>IF(OR($I870="",N($E870)=0),"",$I870/$E870)</f>
        <v/>
      </c>
      <c r="L870" s="17">
        <f>IF($C870="","",IFERROR(INDEX(Rubros!$B$2:$B$31,MATCH($C870,Rubros!$A$2:$A$31,0)),""))</f>
        <v/>
      </c>
      <c r="M870" s="21">
        <f>IF($J870="","",IF($J870&lt;0,"Pierde plata",IF($L870="","Sin objetivo",IF($J870&gt;=$L870,"OK","Bajo objetivo"))))</f>
        <v/>
      </c>
      <c r="N870" s="20">
        <f>IF(OR($E870="",$L870="",N($L870)&gt;=1),"",ROUNDUP($E870/(1-$L870)*IF(Configuración!$C$3="Responsable inscripto",1+IF($D870="",Configuración!$C$4,$D870),1),0))</f>
        <v/>
      </c>
      <c r="O870" s="22">
        <f>IF(OR($I870="",$G870=""),"",$I870*$G870)</f>
        <v/>
      </c>
      <c r="P870" s="22">
        <f>IF(OR($H870="",$G870=""),"",$H870*$G870)</f>
        <v/>
      </c>
    </row>
    <row r="871">
      <c r="A871" s="15" t="n"/>
      <c r="B871" s="15" t="n"/>
      <c r="C871" s="15" t="n"/>
      <c r="D871" s="16" t="n"/>
      <c r="E871" s="19" t="n"/>
      <c r="F871" s="19" t="n"/>
      <c r="G871" s="15" t="n"/>
      <c r="H871" s="20">
        <f>IF($F871="","",IF(Configuración!$C$3="Responsable inscripto",$F871/(1+IF($D871="",Configuración!$C$4,$D871)),$F871))</f>
        <v/>
      </c>
      <c r="I871" s="20">
        <f>IF(OR($E871="",$H871=""),"",$H871-$E871)</f>
        <v/>
      </c>
      <c r="J871" s="17">
        <f>IF(OR($I871="",N($H871)=0),"",$I871/$H871)</f>
        <v/>
      </c>
      <c r="K871" s="17">
        <f>IF(OR($I871="",N($E871)=0),"",$I871/$E871)</f>
        <v/>
      </c>
      <c r="L871" s="17">
        <f>IF($C871="","",IFERROR(INDEX(Rubros!$B$2:$B$31,MATCH($C871,Rubros!$A$2:$A$31,0)),""))</f>
        <v/>
      </c>
      <c r="M871" s="21">
        <f>IF($J871="","",IF($J871&lt;0,"Pierde plata",IF($L871="","Sin objetivo",IF($J871&gt;=$L871,"OK","Bajo objetivo"))))</f>
        <v/>
      </c>
      <c r="N871" s="20">
        <f>IF(OR($E871="",$L871="",N($L871)&gt;=1),"",ROUNDUP($E871/(1-$L871)*IF(Configuración!$C$3="Responsable inscripto",1+IF($D871="",Configuración!$C$4,$D871),1),0))</f>
        <v/>
      </c>
      <c r="O871" s="22">
        <f>IF(OR($I871="",$G871=""),"",$I871*$G871)</f>
        <v/>
      </c>
      <c r="P871" s="22">
        <f>IF(OR($H871="",$G871=""),"",$H871*$G871)</f>
        <v/>
      </c>
    </row>
    <row r="872">
      <c r="A872" s="15" t="n"/>
      <c r="B872" s="15" t="n"/>
      <c r="C872" s="15" t="n"/>
      <c r="D872" s="16" t="n"/>
      <c r="E872" s="19" t="n"/>
      <c r="F872" s="19" t="n"/>
      <c r="G872" s="15" t="n"/>
      <c r="H872" s="20">
        <f>IF($F872="","",IF(Configuración!$C$3="Responsable inscripto",$F872/(1+IF($D872="",Configuración!$C$4,$D872)),$F872))</f>
        <v/>
      </c>
      <c r="I872" s="20">
        <f>IF(OR($E872="",$H872=""),"",$H872-$E872)</f>
        <v/>
      </c>
      <c r="J872" s="17">
        <f>IF(OR($I872="",N($H872)=0),"",$I872/$H872)</f>
        <v/>
      </c>
      <c r="K872" s="17">
        <f>IF(OR($I872="",N($E872)=0),"",$I872/$E872)</f>
        <v/>
      </c>
      <c r="L872" s="17">
        <f>IF($C872="","",IFERROR(INDEX(Rubros!$B$2:$B$31,MATCH($C872,Rubros!$A$2:$A$31,0)),""))</f>
        <v/>
      </c>
      <c r="M872" s="21">
        <f>IF($J872="","",IF($J872&lt;0,"Pierde plata",IF($L872="","Sin objetivo",IF($J872&gt;=$L872,"OK","Bajo objetivo"))))</f>
        <v/>
      </c>
      <c r="N872" s="20">
        <f>IF(OR($E872="",$L872="",N($L872)&gt;=1),"",ROUNDUP($E872/(1-$L872)*IF(Configuración!$C$3="Responsable inscripto",1+IF($D872="",Configuración!$C$4,$D872),1),0))</f>
        <v/>
      </c>
      <c r="O872" s="22">
        <f>IF(OR($I872="",$G872=""),"",$I872*$G872)</f>
        <v/>
      </c>
      <c r="P872" s="22">
        <f>IF(OR($H872="",$G872=""),"",$H872*$G872)</f>
        <v/>
      </c>
    </row>
    <row r="873">
      <c r="A873" s="15" t="n"/>
      <c r="B873" s="15" t="n"/>
      <c r="C873" s="15" t="n"/>
      <c r="D873" s="16" t="n"/>
      <c r="E873" s="19" t="n"/>
      <c r="F873" s="19" t="n"/>
      <c r="G873" s="15" t="n"/>
      <c r="H873" s="20">
        <f>IF($F873="","",IF(Configuración!$C$3="Responsable inscripto",$F873/(1+IF($D873="",Configuración!$C$4,$D873)),$F873))</f>
        <v/>
      </c>
      <c r="I873" s="20">
        <f>IF(OR($E873="",$H873=""),"",$H873-$E873)</f>
        <v/>
      </c>
      <c r="J873" s="17">
        <f>IF(OR($I873="",N($H873)=0),"",$I873/$H873)</f>
        <v/>
      </c>
      <c r="K873" s="17">
        <f>IF(OR($I873="",N($E873)=0),"",$I873/$E873)</f>
        <v/>
      </c>
      <c r="L873" s="17">
        <f>IF($C873="","",IFERROR(INDEX(Rubros!$B$2:$B$31,MATCH($C873,Rubros!$A$2:$A$31,0)),""))</f>
        <v/>
      </c>
      <c r="M873" s="21">
        <f>IF($J873="","",IF($J873&lt;0,"Pierde plata",IF($L873="","Sin objetivo",IF($J873&gt;=$L873,"OK","Bajo objetivo"))))</f>
        <v/>
      </c>
      <c r="N873" s="20">
        <f>IF(OR($E873="",$L873="",N($L873)&gt;=1),"",ROUNDUP($E873/(1-$L873)*IF(Configuración!$C$3="Responsable inscripto",1+IF($D873="",Configuración!$C$4,$D873),1),0))</f>
        <v/>
      </c>
      <c r="O873" s="22">
        <f>IF(OR($I873="",$G873=""),"",$I873*$G873)</f>
        <v/>
      </c>
      <c r="P873" s="22">
        <f>IF(OR($H873="",$G873=""),"",$H873*$G873)</f>
        <v/>
      </c>
    </row>
    <row r="874">
      <c r="A874" s="15" t="n"/>
      <c r="B874" s="15" t="n"/>
      <c r="C874" s="15" t="n"/>
      <c r="D874" s="16" t="n"/>
      <c r="E874" s="19" t="n"/>
      <c r="F874" s="19" t="n"/>
      <c r="G874" s="15" t="n"/>
      <c r="H874" s="20">
        <f>IF($F874="","",IF(Configuración!$C$3="Responsable inscripto",$F874/(1+IF($D874="",Configuración!$C$4,$D874)),$F874))</f>
        <v/>
      </c>
      <c r="I874" s="20">
        <f>IF(OR($E874="",$H874=""),"",$H874-$E874)</f>
        <v/>
      </c>
      <c r="J874" s="17">
        <f>IF(OR($I874="",N($H874)=0),"",$I874/$H874)</f>
        <v/>
      </c>
      <c r="K874" s="17">
        <f>IF(OR($I874="",N($E874)=0),"",$I874/$E874)</f>
        <v/>
      </c>
      <c r="L874" s="17">
        <f>IF($C874="","",IFERROR(INDEX(Rubros!$B$2:$B$31,MATCH($C874,Rubros!$A$2:$A$31,0)),""))</f>
        <v/>
      </c>
      <c r="M874" s="21">
        <f>IF($J874="","",IF($J874&lt;0,"Pierde plata",IF($L874="","Sin objetivo",IF($J874&gt;=$L874,"OK","Bajo objetivo"))))</f>
        <v/>
      </c>
      <c r="N874" s="20">
        <f>IF(OR($E874="",$L874="",N($L874)&gt;=1),"",ROUNDUP($E874/(1-$L874)*IF(Configuración!$C$3="Responsable inscripto",1+IF($D874="",Configuración!$C$4,$D874),1),0))</f>
        <v/>
      </c>
      <c r="O874" s="22">
        <f>IF(OR($I874="",$G874=""),"",$I874*$G874)</f>
        <v/>
      </c>
      <c r="P874" s="22">
        <f>IF(OR($H874="",$G874=""),"",$H874*$G874)</f>
        <v/>
      </c>
    </row>
    <row r="875">
      <c r="A875" s="15" t="n"/>
      <c r="B875" s="15" t="n"/>
      <c r="C875" s="15" t="n"/>
      <c r="D875" s="16" t="n"/>
      <c r="E875" s="19" t="n"/>
      <c r="F875" s="19" t="n"/>
      <c r="G875" s="15" t="n"/>
      <c r="H875" s="20">
        <f>IF($F875="","",IF(Configuración!$C$3="Responsable inscripto",$F875/(1+IF($D875="",Configuración!$C$4,$D875)),$F875))</f>
        <v/>
      </c>
      <c r="I875" s="20">
        <f>IF(OR($E875="",$H875=""),"",$H875-$E875)</f>
        <v/>
      </c>
      <c r="J875" s="17">
        <f>IF(OR($I875="",N($H875)=0),"",$I875/$H875)</f>
        <v/>
      </c>
      <c r="K875" s="17">
        <f>IF(OR($I875="",N($E875)=0),"",$I875/$E875)</f>
        <v/>
      </c>
      <c r="L875" s="17">
        <f>IF($C875="","",IFERROR(INDEX(Rubros!$B$2:$B$31,MATCH($C875,Rubros!$A$2:$A$31,0)),""))</f>
        <v/>
      </c>
      <c r="M875" s="21">
        <f>IF($J875="","",IF($J875&lt;0,"Pierde plata",IF($L875="","Sin objetivo",IF($J875&gt;=$L875,"OK","Bajo objetivo"))))</f>
        <v/>
      </c>
      <c r="N875" s="20">
        <f>IF(OR($E875="",$L875="",N($L875)&gt;=1),"",ROUNDUP($E875/(1-$L875)*IF(Configuración!$C$3="Responsable inscripto",1+IF($D875="",Configuración!$C$4,$D875),1),0))</f>
        <v/>
      </c>
      <c r="O875" s="22">
        <f>IF(OR($I875="",$G875=""),"",$I875*$G875)</f>
        <v/>
      </c>
      <c r="P875" s="22">
        <f>IF(OR($H875="",$G875=""),"",$H875*$G875)</f>
        <v/>
      </c>
    </row>
    <row r="876">
      <c r="A876" s="15" t="n"/>
      <c r="B876" s="15" t="n"/>
      <c r="C876" s="15" t="n"/>
      <c r="D876" s="16" t="n"/>
      <c r="E876" s="19" t="n"/>
      <c r="F876" s="19" t="n"/>
      <c r="G876" s="15" t="n"/>
      <c r="H876" s="20">
        <f>IF($F876="","",IF(Configuración!$C$3="Responsable inscripto",$F876/(1+IF($D876="",Configuración!$C$4,$D876)),$F876))</f>
        <v/>
      </c>
      <c r="I876" s="20">
        <f>IF(OR($E876="",$H876=""),"",$H876-$E876)</f>
        <v/>
      </c>
      <c r="J876" s="17">
        <f>IF(OR($I876="",N($H876)=0),"",$I876/$H876)</f>
        <v/>
      </c>
      <c r="K876" s="17">
        <f>IF(OR($I876="",N($E876)=0),"",$I876/$E876)</f>
        <v/>
      </c>
      <c r="L876" s="17">
        <f>IF($C876="","",IFERROR(INDEX(Rubros!$B$2:$B$31,MATCH($C876,Rubros!$A$2:$A$31,0)),""))</f>
        <v/>
      </c>
      <c r="M876" s="21">
        <f>IF($J876="","",IF($J876&lt;0,"Pierde plata",IF($L876="","Sin objetivo",IF($J876&gt;=$L876,"OK","Bajo objetivo"))))</f>
        <v/>
      </c>
      <c r="N876" s="20">
        <f>IF(OR($E876="",$L876="",N($L876)&gt;=1),"",ROUNDUP($E876/(1-$L876)*IF(Configuración!$C$3="Responsable inscripto",1+IF($D876="",Configuración!$C$4,$D876),1),0))</f>
        <v/>
      </c>
      <c r="O876" s="22">
        <f>IF(OR($I876="",$G876=""),"",$I876*$G876)</f>
        <v/>
      </c>
      <c r="P876" s="22">
        <f>IF(OR($H876="",$G876=""),"",$H876*$G876)</f>
        <v/>
      </c>
    </row>
    <row r="877">
      <c r="A877" s="15" t="n"/>
      <c r="B877" s="15" t="n"/>
      <c r="C877" s="15" t="n"/>
      <c r="D877" s="16" t="n"/>
      <c r="E877" s="19" t="n"/>
      <c r="F877" s="19" t="n"/>
      <c r="G877" s="15" t="n"/>
      <c r="H877" s="20">
        <f>IF($F877="","",IF(Configuración!$C$3="Responsable inscripto",$F877/(1+IF($D877="",Configuración!$C$4,$D877)),$F877))</f>
        <v/>
      </c>
      <c r="I877" s="20">
        <f>IF(OR($E877="",$H877=""),"",$H877-$E877)</f>
        <v/>
      </c>
      <c r="J877" s="17">
        <f>IF(OR($I877="",N($H877)=0),"",$I877/$H877)</f>
        <v/>
      </c>
      <c r="K877" s="17">
        <f>IF(OR($I877="",N($E877)=0),"",$I877/$E877)</f>
        <v/>
      </c>
      <c r="L877" s="17">
        <f>IF($C877="","",IFERROR(INDEX(Rubros!$B$2:$B$31,MATCH($C877,Rubros!$A$2:$A$31,0)),""))</f>
        <v/>
      </c>
      <c r="M877" s="21">
        <f>IF($J877="","",IF($J877&lt;0,"Pierde plata",IF($L877="","Sin objetivo",IF($J877&gt;=$L877,"OK","Bajo objetivo"))))</f>
        <v/>
      </c>
      <c r="N877" s="20">
        <f>IF(OR($E877="",$L877="",N($L877)&gt;=1),"",ROUNDUP($E877/(1-$L877)*IF(Configuración!$C$3="Responsable inscripto",1+IF($D877="",Configuración!$C$4,$D877),1),0))</f>
        <v/>
      </c>
      <c r="O877" s="22">
        <f>IF(OR($I877="",$G877=""),"",$I877*$G877)</f>
        <v/>
      </c>
      <c r="P877" s="22">
        <f>IF(OR($H877="",$G877=""),"",$H877*$G877)</f>
        <v/>
      </c>
    </row>
    <row r="878">
      <c r="A878" s="15" t="n"/>
      <c r="B878" s="15" t="n"/>
      <c r="C878" s="15" t="n"/>
      <c r="D878" s="16" t="n"/>
      <c r="E878" s="19" t="n"/>
      <c r="F878" s="19" t="n"/>
      <c r="G878" s="15" t="n"/>
      <c r="H878" s="20">
        <f>IF($F878="","",IF(Configuración!$C$3="Responsable inscripto",$F878/(1+IF($D878="",Configuración!$C$4,$D878)),$F878))</f>
        <v/>
      </c>
      <c r="I878" s="20">
        <f>IF(OR($E878="",$H878=""),"",$H878-$E878)</f>
        <v/>
      </c>
      <c r="J878" s="17">
        <f>IF(OR($I878="",N($H878)=0),"",$I878/$H878)</f>
        <v/>
      </c>
      <c r="K878" s="17">
        <f>IF(OR($I878="",N($E878)=0),"",$I878/$E878)</f>
        <v/>
      </c>
      <c r="L878" s="17">
        <f>IF($C878="","",IFERROR(INDEX(Rubros!$B$2:$B$31,MATCH($C878,Rubros!$A$2:$A$31,0)),""))</f>
        <v/>
      </c>
      <c r="M878" s="21">
        <f>IF($J878="","",IF($J878&lt;0,"Pierde plata",IF($L878="","Sin objetivo",IF($J878&gt;=$L878,"OK","Bajo objetivo"))))</f>
        <v/>
      </c>
      <c r="N878" s="20">
        <f>IF(OR($E878="",$L878="",N($L878)&gt;=1),"",ROUNDUP($E878/(1-$L878)*IF(Configuración!$C$3="Responsable inscripto",1+IF($D878="",Configuración!$C$4,$D878),1),0))</f>
        <v/>
      </c>
      <c r="O878" s="22">
        <f>IF(OR($I878="",$G878=""),"",$I878*$G878)</f>
        <v/>
      </c>
      <c r="P878" s="22">
        <f>IF(OR($H878="",$G878=""),"",$H878*$G878)</f>
        <v/>
      </c>
    </row>
    <row r="879">
      <c r="A879" s="15" t="n"/>
      <c r="B879" s="15" t="n"/>
      <c r="C879" s="15" t="n"/>
      <c r="D879" s="16" t="n"/>
      <c r="E879" s="19" t="n"/>
      <c r="F879" s="19" t="n"/>
      <c r="G879" s="15" t="n"/>
      <c r="H879" s="20">
        <f>IF($F879="","",IF(Configuración!$C$3="Responsable inscripto",$F879/(1+IF($D879="",Configuración!$C$4,$D879)),$F879))</f>
        <v/>
      </c>
      <c r="I879" s="20">
        <f>IF(OR($E879="",$H879=""),"",$H879-$E879)</f>
        <v/>
      </c>
      <c r="J879" s="17">
        <f>IF(OR($I879="",N($H879)=0),"",$I879/$H879)</f>
        <v/>
      </c>
      <c r="K879" s="17">
        <f>IF(OR($I879="",N($E879)=0),"",$I879/$E879)</f>
        <v/>
      </c>
      <c r="L879" s="17">
        <f>IF($C879="","",IFERROR(INDEX(Rubros!$B$2:$B$31,MATCH($C879,Rubros!$A$2:$A$31,0)),""))</f>
        <v/>
      </c>
      <c r="M879" s="21">
        <f>IF($J879="","",IF($J879&lt;0,"Pierde plata",IF($L879="","Sin objetivo",IF($J879&gt;=$L879,"OK","Bajo objetivo"))))</f>
        <v/>
      </c>
      <c r="N879" s="20">
        <f>IF(OR($E879="",$L879="",N($L879)&gt;=1),"",ROUNDUP($E879/(1-$L879)*IF(Configuración!$C$3="Responsable inscripto",1+IF($D879="",Configuración!$C$4,$D879),1),0))</f>
        <v/>
      </c>
      <c r="O879" s="22">
        <f>IF(OR($I879="",$G879=""),"",$I879*$G879)</f>
        <v/>
      </c>
      <c r="P879" s="22">
        <f>IF(OR($H879="",$G879=""),"",$H879*$G879)</f>
        <v/>
      </c>
    </row>
    <row r="880">
      <c r="A880" s="15" t="n"/>
      <c r="B880" s="15" t="n"/>
      <c r="C880" s="15" t="n"/>
      <c r="D880" s="16" t="n"/>
      <c r="E880" s="19" t="n"/>
      <c r="F880" s="19" t="n"/>
      <c r="G880" s="15" t="n"/>
      <c r="H880" s="20">
        <f>IF($F880="","",IF(Configuración!$C$3="Responsable inscripto",$F880/(1+IF($D880="",Configuración!$C$4,$D880)),$F880))</f>
        <v/>
      </c>
      <c r="I880" s="20">
        <f>IF(OR($E880="",$H880=""),"",$H880-$E880)</f>
        <v/>
      </c>
      <c r="J880" s="17">
        <f>IF(OR($I880="",N($H880)=0),"",$I880/$H880)</f>
        <v/>
      </c>
      <c r="K880" s="17">
        <f>IF(OR($I880="",N($E880)=0),"",$I880/$E880)</f>
        <v/>
      </c>
      <c r="L880" s="17">
        <f>IF($C880="","",IFERROR(INDEX(Rubros!$B$2:$B$31,MATCH($C880,Rubros!$A$2:$A$31,0)),""))</f>
        <v/>
      </c>
      <c r="M880" s="21">
        <f>IF($J880="","",IF($J880&lt;0,"Pierde plata",IF($L880="","Sin objetivo",IF($J880&gt;=$L880,"OK","Bajo objetivo"))))</f>
        <v/>
      </c>
      <c r="N880" s="20">
        <f>IF(OR($E880="",$L880="",N($L880)&gt;=1),"",ROUNDUP($E880/(1-$L880)*IF(Configuración!$C$3="Responsable inscripto",1+IF($D880="",Configuración!$C$4,$D880),1),0))</f>
        <v/>
      </c>
      <c r="O880" s="22">
        <f>IF(OR($I880="",$G880=""),"",$I880*$G880)</f>
        <v/>
      </c>
      <c r="P880" s="22">
        <f>IF(OR($H880="",$G880=""),"",$H880*$G880)</f>
        <v/>
      </c>
    </row>
    <row r="881">
      <c r="A881" s="15" t="n"/>
      <c r="B881" s="15" t="n"/>
      <c r="C881" s="15" t="n"/>
      <c r="D881" s="16" t="n"/>
      <c r="E881" s="19" t="n"/>
      <c r="F881" s="19" t="n"/>
      <c r="G881" s="15" t="n"/>
      <c r="H881" s="20">
        <f>IF($F881="","",IF(Configuración!$C$3="Responsable inscripto",$F881/(1+IF($D881="",Configuración!$C$4,$D881)),$F881))</f>
        <v/>
      </c>
      <c r="I881" s="20">
        <f>IF(OR($E881="",$H881=""),"",$H881-$E881)</f>
        <v/>
      </c>
      <c r="J881" s="17">
        <f>IF(OR($I881="",N($H881)=0),"",$I881/$H881)</f>
        <v/>
      </c>
      <c r="K881" s="17">
        <f>IF(OR($I881="",N($E881)=0),"",$I881/$E881)</f>
        <v/>
      </c>
      <c r="L881" s="17">
        <f>IF($C881="","",IFERROR(INDEX(Rubros!$B$2:$B$31,MATCH($C881,Rubros!$A$2:$A$31,0)),""))</f>
        <v/>
      </c>
      <c r="M881" s="21">
        <f>IF($J881="","",IF($J881&lt;0,"Pierde plata",IF($L881="","Sin objetivo",IF($J881&gt;=$L881,"OK","Bajo objetivo"))))</f>
        <v/>
      </c>
      <c r="N881" s="20">
        <f>IF(OR($E881="",$L881="",N($L881)&gt;=1),"",ROUNDUP($E881/(1-$L881)*IF(Configuración!$C$3="Responsable inscripto",1+IF($D881="",Configuración!$C$4,$D881),1),0))</f>
        <v/>
      </c>
      <c r="O881" s="22">
        <f>IF(OR($I881="",$G881=""),"",$I881*$G881)</f>
        <v/>
      </c>
      <c r="P881" s="22">
        <f>IF(OR($H881="",$G881=""),"",$H881*$G881)</f>
        <v/>
      </c>
    </row>
    <row r="882">
      <c r="A882" s="15" t="n"/>
      <c r="B882" s="15" t="n"/>
      <c r="C882" s="15" t="n"/>
      <c r="D882" s="16" t="n"/>
      <c r="E882" s="19" t="n"/>
      <c r="F882" s="19" t="n"/>
      <c r="G882" s="15" t="n"/>
      <c r="H882" s="20">
        <f>IF($F882="","",IF(Configuración!$C$3="Responsable inscripto",$F882/(1+IF($D882="",Configuración!$C$4,$D882)),$F882))</f>
        <v/>
      </c>
      <c r="I882" s="20">
        <f>IF(OR($E882="",$H882=""),"",$H882-$E882)</f>
        <v/>
      </c>
      <c r="J882" s="17">
        <f>IF(OR($I882="",N($H882)=0),"",$I882/$H882)</f>
        <v/>
      </c>
      <c r="K882" s="17">
        <f>IF(OR($I882="",N($E882)=0),"",$I882/$E882)</f>
        <v/>
      </c>
      <c r="L882" s="17">
        <f>IF($C882="","",IFERROR(INDEX(Rubros!$B$2:$B$31,MATCH($C882,Rubros!$A$2:$A$31,0)),""))</f>
        <v/>
      </c>
      <c r="M882" s="21">
        <f>IF($J882="","",IF($J882&lt;0,"Pierde plata",IF($L882="","Sin objetivo",IF($J882&gt;=$L882,"OK","Bajo objetivo"))))</f>
        <v/>
      </c>
      <c r="N882" s="20">
        <f>IF(OR($E882="",$L882="",N($L882)&gt;=1),"",ROUNDUP($E882/(1-$L882)*IF(Configuración!$C$3="Responsable inscripto",1+IF($D882="",Configuración!$C$4,$D882),1),0))</f>
        <v/>
      </c>
      <c r="O882" s="22">
        <f>IF(OR($I882="",$G882=""),"",$I882*$G882)</f>
        <v/>
      </c>
      <c r="P882" s="22">
        <f>IF(OR($H882="",$G882=""),"",$H882*$G882)</f>
        <v/>
      </c>
    </row>
    <row r="883">
      <c r="A883" s="15" t="n"/>
      <c r="B883" s="15" t="n"/>
      <c r="C883" s="15" t="n"/>
      <c r="D883" s="16" t="n"/>
      <c r="E883" s="19" t="n"/>
      <c r="F883" s="19" t="n"/>
      <c r="G883" s="15" t="n"/>
      <c r="H883" s="20">
        <f>IF($F883="","",IF(Configuración!$C$3="Responsable inscripto",$F883/(1+IF($D883="",Configuración!$C$4,$D883)),$F883))</f>
        <v/>
      </c>
      <c r="I883" s="20">
        <f>IF(OR($E883="",$H883=""),"",$H883-$E883)</f>
        <v/>
      </c>
      <c r="J883" s="17">
        <f>IF(OR($I883="",N($H883)=0),"",$I883/$H883)</f>
        <v/>
      </c>
      <c r="K883" s="17">
        <f>IF(OR($I883="",N($E883)=0),"",$I883/$E883)</f>
        <v/>
      </c>
      <c r="L883" s="17">
        <f>IF($C883="","",IFERROR(INDEX(Rubros!$B$2:$B$31,MATCH($C883,Rubros!$A$2:$A$31,0)),""))</f>
        <v/>
      </c>
      <c r="M883" s="21">
        <f>IF($J883="","",IF($J883&lt;0,"Pierde plata",IF($L883="","Sin objetivo",IF($J883&gt;=$L883,"OK","Bajo objetivo"))))</f>
        <v/>
      </c>
      <c r="N883" s="20">
        <f>IF(OR($E883="",$L883="",N($L883)&gt;=1),"",ROUNDUP($E883/(1-$L883)*IF(Configuración!$C$3="Responsable inscripto",1+IF($D883="",Configuración!$C$4,$D883),1),0))</f>
        <v/>
      </c>
      <c r="O883" s="22">
        <f>IF(OR($I883="",$G883=""),"",$I883*$G883)</f>
        <v/>
      </c>
      <c r="P883" s="22">
        <f>IF(OR($H883="",$G883=""),"",$H883*$G883)</f>
        <v/>
      </c>
    </row>
    <row r="884">
      <c r="A884" s="15" t="n"/>
      <c r="B884" s="15" t="n"/>
      <c r="C884" s="15" t="n"/>
      <c r="D884" s="16" t="n"/>
      <c r="E884" s="19" t="n"/>
      <c r="F884" s="19" t="n"/>
      <c r="G884" s="15" t="n"/>
      <c r="H884" s="20">
        <f>IF($F884="","",IF(Configuración!$C$3="Responsable inscripto",$F884/(1+IF($D884="",Configuración!$C$4,$D884)),$F884))</f>
        <v/>
      </c>
      <c r="I884" s="20">
        <f>IF(OR($E884="",$H884=""),"",$H884-$E884)</f>
        <v/>
      </c>
      <c r="J884" s="17">
        <f>IF(OR($I884="",N($H884)=0),"",$I884/$H884)</f>
        <v/>
      </c>
      <c r="K884" s="17">
        <f>IF(OR($I884="",N($E884)=0),"",$I884/$E884)</f>
        <v/>
      </c>
      <c r="L884" s="17">
        <f>IF($C884="","",IFERROR(INDEX(Rubros!$B$2:$B$31,MATCH($C884,Rubros!$A$2:$A$31,0)),""))</f>
        <v/>
      </c>
      <c r="M884" s="21">
        <f>IF($J884="","",IF($J884&lt;0,"Pierde plata",IF($L884="","Sin objetivo",IF($J884&gt;=$L884,"OK","Bajo objetivo"))))</f>
        <v/>
      </c>
      <c r="N884" s="20">
        <f>IF(OR($E884="",$L884="",N($L884)&gt;=1),"",ROUNDUP($E884/(1-$L884)*IF(Configuración!$C$3="Responsable inscripto",1+IF($D884="",Configuración!$C$4,$D884),1),0))</f>
        <v/>
      </c>
      <c r="O884" s="22">
        <f>IF(OR($I884="",$G884=""),"",$I884*$G884)</f>
        <v/>
      </c>
      <c r="P884" s="22">
        <f>IF(OR($H884="",$G884=""),"",$H884*$G884)</f>
        <v/>
      </c>
    </row>
    <row r="885">
      <c r="A885" s="15" t="n"/>
      <c r="B885" s="15" t="n"/>
      <c r="C885" s="15" t="n"/>
      <c r="D885" s="16" t="n"/>
      <c r="E885" s="19" t="n"/>
      <c r="F885" s="19" t="n"/>
      <c r="G885" s="15" t="n"/>
      <c r="H885" s="20">
        <f>IF($F885="","",IF(Configuración!$C$3="Responsable inscripto",$F885/(1+IF($D885="",Configuración!$C$4,$D885)),$F885))</f>
        <v/>
      </c>
      <c r="I885" s="20">
        <f>IF(OR($E885="",$H885=""),"",$H885-$E885)</f>
        <v/>
      </c>
      <c r="J885" s="17">
        <f>IF(OR($I885="",N($H885)=0),"",$I885/$H885)</f>
        <v/>
      </c>
      <c r="K885" s="17">
        <f>IF(OR($I885="",N($E885)=0),"",$I885/$E885)</f>
        <v/>
      </c>
      <c r="L885" s="17">
        <f>IF($C885="","",IFERROR(INDEX(Rubros!$B$2:$B$31,MATCH($C885,Rubros!$A$2:$A$31,0)),""))</f>
        <v/>
      </c>
      <c r="M885" s="21">
        <f>IF($J885="","",IF($J885&lt;0,"Pierde plata",IF($L885="","Sin objetivo",IF($J885&gt;=$L885,"OK","Bajo objetivo"))))</f>
        <v/>
      </c>
      <c r="N885" s="20">
        <f>IF(OR($E885="",$L885="",N($L885)&gt;=1),"",ROUNDUP($E885/(1-$L885)*IF(Configuración!$C$3="Responsable inscripto",1+IF($D885="",Configuración!$C$4,$D885),1),0))</f>
        <v/>
      </c>
      <c r="O885" s="22">
        <f>IF(OR($I885="",$G885=""),"",$I885*$G885)</f>
        <v/>
      </c>
      <c r="P885" s="22">
        <f>IF(OR($H885="",$G885=""),"",$H885*$G885)</f>
        <v/>
      </c>
    </row>
    <row r="886">
      <c r="A886" s="15" t="n"/>
      <c r="B886" s="15" t="n"/>
      <c r="C886" s="15" t="n"/>
      <c r="D886" s="16" t="n"/>
      <c r="E886" s="19" t="n"/>
      <c r="F886" s="19" t="n"/>
      <c r="G886" s="15" t="n"/>
      <c r="H886" s="20">
        <f>IF($F886="","",IF(Configuración!$C$3="Responsable inscripto",$F886/(1+IF($D886="",Configuración!$C$4,$D886)),$F886))</f>
        <v/>
      </c>
      <c r="I886" s="20">
        <f>IF(OR($E886="",$H886=""),"",$H886-$E886)</f>
        <v/>
      </c>
      <c r="J886" s="17">
        <f>IF(OR($I886="",N($H886)=0),"",$I886/$H886)</f>
        <v/>
      </c>
      <c r="K886" s="17">
        <f>IF(OR($I886="",N($E886)=0),"",$I886/$E886)</f>
        <v/>
      </c>
      <c r="L886" s="17">
        <f>IF($C886="","",IFERROR(INDEX(Rubros!$B$2:$B$31,MATCH($C886,Rubros!$A$2:$A$31,0)),""))</f>
        <v/>
      </c>
      <c r="M886" s="21">
        <f>IF($J886="","",IF($J886&lt;0,"Pierde plata",IF($L886="","Sin objetivo",IF($J886&gt;=$L886,"OK","Bajo objetivo"))))</f>
        <v/>
      </c>
      <c r="N886" s="20">
        <f>IF(OR($E886="",$L886="",N($L886)&gt;=1),"",ROUNDUP($E886/(1-$L886)*IF(Configuración!$C$3="Responsable inscripto",1+IF($D886="",Configuración!$C$4,$D886),1),0))</f>
        <v/>
      </c>
      <c r="O886" s="22">
        <f>IF(OR($I886="",$G886=""),"",$I886*$G886)</f>
        <v/>
      </c>
      <c r="P886" s="22">
        <f>IF(OR($H886="",$G886=""),"",$H886*$G886)</f>
        <v/>
      </c>
    </row>
    <row r="887">
      <c r="A887" s="15" t="n"/>
      <c r="B887" s="15" t="n"/>
      <c r="C887" s="15" t="n"/>
      <c r="D887" s="16" t="n"/>
      <c r="E887" s="19" t="n"/>
      <c r="F887" s="19" t="n"/>
      <c r="G887" s="15" t="n"/>
      <c r="H887" s="20">
        <f>IF($F887="","",IF(Configuración!$C$3="Responsable inscripto",$F887/(1+IF($D887="",Configuración!$C$4,$D887)),$F887))</f>
        <v/>
      </c>
      <c r="I887" s="20">
        <f>IF(OR($E887="",$H887=""),"",$H887-$E887)</f>
        <v/>
      </c>
      <c r="J887" s="17">
        <f>IF(OR($I887="",N($H887)=0),"",$I887/$H887)</f>
        <v/>
      </c>
      <c r="K887" s="17">
        <f>IF(OR($I887="",N($E887)=0),"",$I887/$E887)</f>
        <v/>
      </c>
      <c r="L887" s="17">
        <f>IF($C887="","",IFERROR(INDEX(Rubros!$B$2:$B$31,MATCH($C887,Rubros!$A$2:$A$31,0)),""))</f>
        <v/>
      </c>
      <c r="M887" s="21">
        <f>IF($J887="","",IF($J887&lt;0,"Pierde plata",IF($L887="","Sin objetivo",IF($J887&gt;=$L887,"OK","Bajo objetivo"))))</f>
        <v/>
      </c>
      <c r="N887" s="20">
        <f>IF(OR($E887="",$L887="",N($L887)&gt;=1),"",ROUNDUP($E887/(1-$L887)*IF(Configuración!$C$3="Responsable inscripto",1+IF($D887="",Configuración!$C$4,$D887),1),0))</f>
        <v/>
      </c>
      <c r="O887" s="22">
        <f>IF(OR($I887="",$G887=""),"",$I887*$G887)</f>
        <v/>
      </c>
      <c r="P887" s="22">
        <f>IF(OR($H887="",$G887=""),"",$H887*$G887)</f>
        <v/>
      </c>
    </row>
    <row r="888">
      <c r="A888" s="15" t="n"/>
      <c r="B888" s="15" t="n"/>
      <c r="C888" s="15" t="n"/>
      <c r="D888" s="16" t="n"/>
      <c r="E888" s="19" t="n"/>
      <c r="F888" s="19" t="n"/>
      <c r="G888" s="15" t="n"/>
      <c r="H888" s="20">
        <f>IF($F888="","",IF(Configuración!$C$3="Responsable inscripto",$F888/(1+IF($D888="",Configuración!$C$4,$D888)),$F888))</f>
        <v/>
      </c>
      <c r="I888" s="20">
        <f>IF(OR($E888="",$H888=""),"",$H888-$E888)</f>
        <v/>
      </c>
      <c r="J888" s="17">
        <f>IF(OR($I888="",N($H888)=0),"",$I888/$H888)</f>
        <v/>
      </c>
      <c r="K888" s="17">
        <f>IF(OR($I888="",N($E888)=0),"",$I888/$E888)</f>
        <v/>
      </c>
      <c r="L888" s="17">
        <f>IF($C888="","",IFERROR(INDEX(Rubros!$B$2:$B$31,MATCH($C888,Rubros!$A$2:$A$31,0)),""))</f>
        <v/>
      </c>
      <c r="M888" s="21">
        <f>IF($J888="","",IF($J888&lt;0,"Pierde plata",IF($L888="","Sin objetivo",IF($J888&gt;=$L888,"OK","Bajo objetivo"))))</f>
        <v/>
      </c>
      <c r="N888" s="20">
        <f>IF(OR($E888="",$L888="",N($L888)&gt;=1),"",ROUNDUP($E888/(1-$L888)*IF(Configuración!$C$3="Responsable inscripto",1+IF($D888="",Configuración!$C$4,$D888),1),0))</f>
        <v/>
      </c>
      <c r="O888" s="22">
        <f>IF(OR($I888="",$G888=""),"",$I888*$G888)</f>
        <v/>
      </c>
      <c r="P888" s="22">
        <f>IF(OR($H888="",$G888=""),"",$H888*$G888)</f>
        <v/>
      </c>
    </row>
    <row r="889">
      <c r="A889" s="15" t="n"/>
      <c r="B889" s="15" t="n"/>
      <c r="C889" s="15" t="n"/>
      <c r="D889" s="16" t="n"/>
      <c r="E889" s="19" t="n"/>
      <c r="F889" s="19" t="n"/>
      <c r="G889" s="15" t="n"/>
      <c r="H889" s="20">
        <f>IF($F889="","",IF(Configuración!$C$3="Responsable inscripto",$F889/(1+IF($D889="",Configuración!$C$4,$D889)),$F889))</f>
        <v/>
      </c>
      <c r="I889" s="20">
        <f>IF(OR($E889="",$H889=""),"",$H889-$E889)</f>
        <v/>
      </c>
      <c r="J889" s="17">
        <f>IF(OR($I889="",N($H889)=0),"",$I889/$H889)</f>
        <v/>
      </c>
      <c r="K889" s="17">
        <f>IF(OR($I889="",N($E889)=0),"",$I889/$E889)</f>
        <v/>
      </c>
      <c r="L889" s="17">
        <f>IF($C889="","",IFERROR(INDEX(Rubros!$B$2:$B$31,MATCH($C889,Rubros!$A$2:$A$31,0)),""))</f>
        <v/>
      </c>
      <c r="M889" s="21">
        <f>IF($J889="","",IF($J889&lt;0,"Pierde plata",IF($L889="","Sin objetivo",IF($J889&gt;=$L889,"OK","Bajo objetivo"))))</f>
        <v/>
      </c>
      <c r="N889" s="20">
        <f>IF(OR($E889="",$L889="",N($L889)&gt;=1),"",ROUNDUP($E889/(1-$L889)*IF(Configuración!$C$3="Responsable inscripto",1+IF($D889="",Configuración!$C$4,$D889),1),0))</f>
        <v/>
      </c>
      <c r="O889" s="22">
        <f>IF(OR($I889="",$G889=""),"",$I889*$G889)</f>
        <v/>
      </c>
      <c r="P889" s="22">
        <f>IF(OR($H889="",$G889=""),"",$H889*$G889)</f>
        <v/>
      </c>
    </row>
    <row r="890">
      <c r="A890" s="15" t="n"/>
      <c r="B890" s="15" t="n"/>
      <c r="C890" s="15" t="n"/>
      <c r="D890" s="16" t="n"/>
      <c r="E890" s="19" t="n"/>
      <c r="F890" s="19" t="n"/>
      <c r="G890" s="15" t="n"/>
      <c r="H890" s="20">
        <f>IF($F890="","",IF(Configuración!$C$3="Responsable inscripto",$F890/(1+IF($D890="",Configuración!$C$4,$D890)),$F890))</f>
        <v/>
      </c>
      <c r="I890" s="20">
        <f>IF(OR($E890="",$H890=""),"",$H890-$E890)</f>
        <v/>
      </c>
      <c r="J890" s="17">
        <f>IF(OR($I890="",N($H890)=0),"",$I890/$H890)</f>
        <v/>
      </c>
      <c r="K890" s="17">
        <f>IF(OR($I890="",N($E890)=0),"",$I890/$E890)</f>
        <v/>
      </c>
      <c r="L890" s="17">
        <f>IF($C890="","",IFERROR(INDEX(Rubros!$B$2:$B$31,MATCH($C890,Rubros!$A$2:$A$31,0)),""))</f>
        <v/>
      </c>
      <c r="M890" s="21">
        <f>IF($J890="","",IF($J890&lt;0,"Pierde plata",IF($L890="","Sin objetivo",IF($J890&gt;=$L890,"OK","Bajo objetivo"))))</f>
        <v/>
      </c>
      <c r="N890" s="20">
        <f>IF(OR($E890="",$L890="",N($L890)&gt;=1),"",ROUNDUP($E890/(1-$L890)*IF(Configuración!$C$3="Responsable inscripto",1+IF($D890="",Configuración!$C$4,$D890),1),0))</f>
        <v/>
      </c>
      <c r="O890" s="22">
        <f>IF(OR($I890="",$G890=""),"",$I890*$G890)</f>
        <v/>
      </c>
      <c r="P890" s="22">
        <f>IF(OR($H890="",$G890=""),"",$H890*$G890)</f>
        <v/>
      </c>
    </row>
    <row r="891">
      <c r="A891" s="15" t="n"/>
      <c r="B891" s="15" t="n"/>
      <c r="C891" s="15" t="n"/>
      <c r="D891" s="16" t="n"/>
      <c r="E891" s="19" t="n"/>
      <c r="F891" s="19" t="n"/>
      <c r="G891" s="15" t="n"/>
      <c r="H891" s="20">
        <f>IF($F891="","",IF(Configuración!$C$3="Responsable inscripto",$F891/(1+IF($D891="",Configuración!$C$4,$D891)),$F891))</f>
        <v/>
      </c>
      <c r="I891" s="20">
        <f>IF(OR($E891="",$H891=""),"",$H891-$E891)</f>
        <v/>
      </c>
      <c r="J891" s="17">
        <f>IF(OR($I891="",N($H891)=0),"",$I891/$H891)</f>
        <v/>
      </c>
      <c r="K891" s="17">
        <f>IF(OR($I891="",N($E891)=0),"",$I891/$E891)</f>
        <v/>
      </c>
      <c r="L891" s="17">
        <f>IF($C891="","",IFERROR(INDEX(Rubros!$B$2:$B$31,MATCH($C891,Rubros!$A$2:$A$31,0)),""))</f>
        <v/>
      </c>
      <c r="M891" s="21">
        <f>IF($J891="","",IF($J891&lt;0,"Pierde plata",IF($L891="","Sin objetivo",IF($J891&gt;=$L891,"OK","Bajo objetivo"))))</f>
        <v/>
      </c>
      <c r="N891" s="20">
        <f>IF(OR($E891="",$L891="",N($L891)&gt;=1),"",ROUNDUP($E891/(1-$L891)*IF(Configuración!$C$3="Responsable inscripto",1+IF($D891="",Configuración!$C$4,$D891),1),0))</f>
        <v/>
      </c>
      <c r="O891" s="22">
        <f>IF(OR($I891="",$G891=""),"",$I891*$G891)</f>
        <v/>
      </c>
      <c r="P891" s="22">
        <f>IF(OR($H891="",$G891=""),"",$H891*$G891)</f>
        <v/>
      </c>
    </row>
    <row r="892">
      <c r="A892" s="15" t="n"/>
      <c r="B892" s="15" t="n"/>
      <c r="C892" s="15" t="n"/>
      <c r="D892" s="16" t="n"/>
      <c r="E892" s="19" t="n"/>
      <c r="F892" s="19" t="n"/>
      <c r="G892" s="15" t="n"/>
      <c r="H892" s="20">
        <f>IF($F892="","",IF(Configuración!$C$3="Responsable inscripto",$F892/(1+IF($D892="",Configuración!$C$4,$D892)),$F892))</f>
        <v/>
      </c>
      <c r="I892" s="20">
        <f>IF(OR($E892="",$H892=""),"",$H892-$E892)</f>
        <v/>
      </c>
      <c r="J892" s="17">
        <f>IF(OR($I892="",N($H892)=0),"",$I892/$H892)</f>
        <v/>
      </c>
      <c r="K892" s="17">
        <f>IF(OR($I892="",N($E892)=0),"",$I892/$E892)</f>
        <v/>
      </c>
      <c r="L892" s="17">
        <f>IF($C892="","",IFERROR(INDEX(Rubros!$B$2:$B$31,MATCH($C892,Rubros!$A$2:$A$31,0)),""))</f>
        <v/>
      </c>
      <c r="M892" s="21">
        <f>IF($J892="","",IF($J892&lt;0,"Pierde plata",IF($L892="","Sin objetivo",IF($J892&gt;=$L892,"OK","Bajo objetivo"))))</f>
        <v/>
      </c>
      <c r="N892" s="20">
        <f>IF(OR($E892="",$L892="",N($L892)&gt;=1),"",ROUNDUP($E892/(1-$L892)*IF(Configuración!$C$3="Responsable inscripto",1+IF($D892="",Configuración!$C$4,$D892),1),0))</f>
        <v/>
      </c>
      <c r="O892" s="22">
        <f>IF(OR($I892="",$G892=""),"",$I892*$G892)</f>
        <v/>
      </c>
      <c r="P892" s="22">
        <f>IF(OR($H892="",$G892=""),"",$H892*$G892)</f>
        <v/>
      </c>
    </row>
    <row r="893">
      <c r="A893" s="15" t="n"/>
      <c r="B893" s="15" t="n"/>
      <c r="C893" s="15" t="n"/>
      <c r="D893" s="16" t="n"/>
      <c r="E893" s="19" t="n"/>
      <c r="F893" s="19" t="n"/>
      <c r="G893" s="15" t="n"/>
      <c r="H893" s="20">
        <f>IF($F893="","",IF(Configuración!$C$3="Responsable inscripto",$F893/(1+IF($D893="",Configuración!$C$4,$D893)),$F893))</f>
        <v/>
      </c>
      <c r="I893" s="20">
        <f>IF(OR($E893="",$H893=""),"",$H893-$E893)</f>
        <v/>
      </c>
      <c r="J893" s="17">
        <f>IF(OR($I893="",N($H893)=0),"",$I893/$H893)</f>
        <v/>
      </c>
      <c r="K893" s="17">
        <f>IF(OR($I893="",N($E893)=0),"",$I893/$E893)</f>
        <v/>
      </c>
      <c r="L893" s="17">
        <f>IF($C893="","",IFERROR(INDEX(Rubros!$B$2:$B$31,MATCH($C893,Rubros!$A$2:$A$31,0)),""))</f>
        <v/>
      </c>
      <c r="M893" s="21">
        <f>IF($J893="","",IF($J893&lt;0,"Pierde plata",IF($L893="","Sin objetivo",IF($J893&gt;=$L893,"OK","Bajo objetivo"))))</f>
        <v/>
      </c>
      <c r="N893" s="20">
        <f>IF(OR($E893="",$L893="",N($L893)&gt;=1),"",ROUNDUP($E893/(1-$L893)*IF(Configuración!$C$3="Responsable inscripto",1+IF($D893="",Configuración!$C$4,$D893),1),0))</f>
        <v/>
      </c>
      <c r="O893" s="22">
        <f>IF(OR($I893="",$G893=""),"",$I893*$G893)</f>
        <v/>
      </c>
      <c r="P893" s="22">
        <f>IF(OR($H893="",$G893=""),"",$H893*$G893)</f>
        <v/>
      </c>
    </row>
    <row r="894">
      <c r="A894" s="15" t="n"/>
      <c r="B894" s="15" t="n"/>
      <c r="C894" s="15" t="n"/>
      <c r="D894" s="16" t="n"/>
      <c r="E894" s="19" t="n"/>
      <c r="F894" s="19" t="n"/>
      <c r="G894" s="15" t="n"/>
      <c r="H894" s="20">
        <f>IF($F894="","",IF(Configuración!$C$3="Responsable inscripto",$F894/(1+IF($D894="",Configuración!$C$4,$D894)),$F894))</f>
        <v/>
      </c>
      <c r="I894" s="20">
        <f>IF(OR($E894="",$H894=""),"",$H894-$E894)</f>
        <v/>
      </c>
      <c r="J894" s="17">
        <f>IF(OR($I894="",N($H894)=0),"",$I894/$H894)</f>
        <v/>
      </c>
      <c r="K894" s="17">
        <f>IF(OR($I894="",N($E894)=0),"",$I894/$E894)</f>
        <v/>
      </c>
      <c r="L894" s="17">
        <f>IF($C894="","",IFERROR(INDEX(Rubros!$B$2:$B$31,MATCH($C894,Rubros!$A$2:$A$31,0)),""))</f>
        <v/>
      </c>
      <c r="M894" s="21">
        <f>IF($J894="","",IF($J894&lt;0,"Pierde plata",IF($L894="","Sin objetivo",IF($J894&gt;=$L894,"OK","Bajo objetivo"))))</f>
        <v/>
      </c>
      <c r="N894" s="20">
        <f>IF(OR($E894="",$L894="",N($L894)&gt;=1),"",ROUNDUP($E894/(1-$L894)*IF(Configuración!$C$3="Responsable inscripto",1+IF($D894="",Configuración!$C$4,$D894),1),0))</f>
        <v/>
      </c>
      <c r="O894" s="22">
        <f>IF(OR($I894="",$G894=""),"",$I894*$G894)</f>
        <v/>
      </c>
      <c r="P894" s="22">
        <f>IF(OR($H894="",$G894=""),"",$H894*$G894)</f>
        <v/>
      </c>
    </row>
    <row r="895">
      <c r="A895" s="15" t="n"/>
      <c r="B895" s="15" t="n"/>
      <c r="C895" s="15" t="n"/>
      <c r="D895" s="16" t="n"/>
      <c r="E895" s="19" t="n"/>
      <c r="F895" s="19" t="n"/>
      <c r="G895" s="15" t="n"/>
      <c r="H895" s="20">
        <f>IF($F895="","",IF(Configuración!$C$3="Responsable inscripto",$F895/(1+IF($D895="",Configuración!$C$4,$D895)),$F895))</f>
        <v/>
      </c>
      <c r="I895" s="20">
        <f>IF(OR($E895="",$H895=""),"",$H895-$E895)</f>
        <v/>
      </c>
      <c r="J895" s="17">
        <f>IF(OR($I895="",N($H895)=0),"",$I895/$H895)</f>
        <v/>
      </c>
      <c r="K895" s="17">
        <f>IF(OR($I895="",N($E895)=0),"",$I895/$E895)</f>
        <v/>
      </c>
      <c r="L895" s="17">
        <f>IF($C895="","",IFERROR(INDEX(Rubros!$B$2:$B$31,MATCH($C895,Rubros!$A$2:$A$31,0)),""))</f>
        <v/>
      </c>
      <c r="M895" s="21">
        <f>IF($J895="","",IF($J895&lt;0,"Pierde plata",IF($L895="","Sin objetivo",IF($J895&gt;=$L895,"OK","Bajo objetivo"))))</f>
        <v/>
      </c>
      <c r="N895" s="20">
        <f>IF(OR($E895="",$L895="",N($L895)&gt;=1),"",ROUNDUP($E895/(1-$L895)*IF(Configuración!$C$3="Responsable inscripto",1+IF($D895="",Configuración!$C$4,$D895),1),0))</f>
        <v/>
      </c>
      <c r="O895" s="22">
        <f>IF(OR($I895="",$G895=""),"",$I895*$G895)</f>
        <v/>
      </c>
      <c r="P895" s="22">
        <f>IF(OR($H895="",$G895=""),"",$H895*$G895)</f>
        <v/>
      </c>
    </row>
    <row r="896">
      <c r="A896" s="15" t="n"/>
      <c r="B896" s="15" t="n"/>
      <c r="C896" s="15" t="n"/>
      <c r="D896" s="16" t="n"/>
      <c r="E896" s="19" t="n"/>
      <c r="F896" s="19" t="n"/>
      <c r="G896" s="15" t="n"/>
      <c r="H896" s="20">
        <f>IF($F896="","",IF(Configuración!$C$3="Responsable inscripto",$F896/(1+IF($D896="",Configuración!$C$4,$D896)),$F896))</f>
        <v/>
      </c>
      <c r="I896" s="20">
        <f>IF(OR($E896="",$H896=""),"",$H896-$E896)</f>
        <v/>
      </c>
      <c r="J896" s="17">
        <f>IF(OR($I896="",N($H896)=0),"",$I896/$H896)</f>
        <v/>
      </c>
      <c r="K896" s="17">
        <f>IF(OR($I896="",N($E896)=0),"",$I896/$E896)</f>
        <v/>
      </c>
      <c r="L896" s="17">
        <f>IF($C896="","",IFERROR(INDEX(Rubros!$B$2:$B$31,MATCH($C896,Rubros!$A$2:$A$31,0)),""))</f>
        <v/>
      </c>
      <c r="M896" s="21">
        <f>IF($J896="","",IF($J896&lt;0,"Pierde plata",IF($L896="","Sin objetivo",IF($J896&gt;=$L896,"OK","Bajo objetivo"))))</f>
        <v/>
      </c>
      <c r="N896" s="20">
        <f>IF(OR($E896="",$L896="",N($L896)&gt;=1),"",ROUNDUP($E896/(1-$L896)*IF(Configuración!$C$3="Responsable inscripto",1+IF($D896="",Configuración!$C$4,$D896),1),0))</f>
        <v/>
      </c>
      <c r="O896" s="22">
        <f>IF(OR($I896="",$G896=""),"",$I896*$G896)</f>
        <v/>
      </c>
      <c r="P896" s="22">
        <f>IF(OR($H896="",$G896=""),"",$H896*$G896)</f>
        <v/>
      </c>
    </row>
    <row r="897">
      <c r="A897" s="15" t="n"/>
      <c r="B897" s="15" t="n"/>
      <c r="C897" s="15" t="n"/>
      <c r="D897" s="16" t="n"/>
      <c r="E897" s="19" t="n"/>
      <c r="F897" s="19" t="n"/>
      <c r="G897" s="15" t="n"/>
      <c r="H897" s="20">
        <f>IF($F897="","",IF(Configuración!$C$3="Responsable inscripto",$F897/(1+IF($D897="",Configuración!$C$4,$D897)),$F897))</f>
        <v/>
      </c>
      <c r="I897" s="20">
        <f>IF(OR($E897="",$H897=""),"",$H897-$E897)</f>
        <v/>
      </c>
      <c r="J897" s="17">
        <f>IF(OR($I897="",N($H897)=0),"",$I897/$H897)</f>
        <v/>
      </c>
      <c r="K897" s="17">
        <f>IF(OR($I897="",N($E897)=0),"",$I897/$E897)</f>
        <v/>
      </c>
      <c r="L897" s="17">
        <f>IF($C897="","",IFERROR(INDEX(Rubros!$B$2:$B$31,MATCH($C897,Rubros!$A$2:$A$31,0)),""))</f>
        <v/>
      </c>
      <c r="M897" s="21">
        <f>IF($J897="","",IF($J897&lt;0,"Pierde plata",IF($L897="","Sin objetivo",IF($J897&gt;=$L897,"OK","Bajo objetivo"))))</f>
        <v/>
      </c>
      <c r="N897" s="20">
        <f>IF(OR($E897="",$L897="",N($L897)&gt;=1),"",ROUNDUP($E897/(1-$L897)*IF(Configuración!$C$3="Responsable inscripto",1+IF($D897="",Configuración!$C$4,$D897),1),0))</f>
        <v/>
      </c>
      <c r="O897" s="22">
        <f>IF(OR($I897="",$G897=""),"",$I897*$G897)</f>
        <v/>
      </c>
      <c r="P897" s="22">
        <f>IF(OR($H897="",$G897=""),"",$H897*$G897)</f>
        <v/>
      </c>
    </row>
    <row r="898">
      <c r="A898" s="15" t="n"/>
      <c r="B898" s="15" t="n"/>
      <c r="C898" s="15" t="n"/>
      <c r="D898" s="16" t="n"/>
      <c r="E898" s="19" t="n"/>
      <c r="F898" s="19" t="n"/>
      <c r="G898" s="15" t="n"/>
      <c r="H898" s="20">
        <f>IF($F898="","",IF(Configuración!$C$3="Responsable inscripto",$F898/(1+IF($D898="",Configuración!$C$4,$D898)),$F898))</f>
        <v/>
      </c>
      <c r="I898" s="20">
        <f>IF(OR($E898="",$H898=""),"",$H898-$E898)</f>
        <v/>
      </c>
      <c r="J898" s="17">
        <f>IF(OR($I898="",N($H898)=0),"",$I898/$H898)</f>
        <v/>
      </c>
      <c r="K898" s="17">
        <f>IF(OR($I898="",N($E898)=0),"",$I898/$E898)</f>
        <v/>
      </c>
      <c r="L898" s="17">
        <f>IF($C898="","",IFERROR(INDEX(Rubros!$B$2:$B$31,MATCH($C898,Rubros!$A$2:$A$31,0)),""))</f>
        <v/>
      </c>
      <c r="M898" s="21">
        <f>IF($J898="","",IF($J898&lt;0,"Pierde plata",IF($L898="","Sin objetivo",IF($J898&gt;=$L898,"OK","Bajo objetivo"))))</f>
        <v/>
      </c>
      <c r="N898" s="20">
        <f>IF(OR($E898="",$L898="",N($L898)&gt;=1),"",ROUNDUP($E898/(1-$L898)*IF(Configuración!$C$3="Responsable inscripto",1+IF($D898="",Configuración!$C$4,$D898),1),0))</f>
        <v/>
      </c>
      <c r="O898" s="22">
        <f>IF(OR($I898="",$G898=""),"",$I898*$G898)</f>
        <v/>
      </c>
      <c r="P898" s="22">
        <f>IF(OR($H898="",$G898=""),"",$H898*$G898)</f>
        <v/>
      </c>
    </row>
    <row r="899">
      <c r="A899" s="15" t="n"/>
      <c r="B899" s="15" t="n"/>
      <c r="C899" s="15" t="n"/>
      <c r="D899" s="16" t="n"/>
      <c r="E899" s="19" t="n"/>
      <c r="F899" s="19" t="n"/>
      <c r="G899" s="15" t="n"/>
      <c r="H899" s="20">
        <f>IF($F899="","",IF(Configuración!$C$3="Responsable inscripto",$F899/(1+IF($D899="",Configuración!$C$4,$D899)),$F899))</f>
        <v/>
      </c>
      <c r="I899" s="20">
        <f>IF(OR($E899="",$H899=""),"",$H899-$E899)</f>
        <v/>
      </c>
      <c r="J899" s="17">
        <f>IF(OR($I899="",N($H899)=0),"",$I899/$H899)</f>
        <v/>
      </c>
      <c r="K899" s="17">
        <f>IF(OR($I899="",N($E899)=0),"",$I899/$E899)</f>
        <v/>
      </c>
      <c r="L899" s="17">
        <f>IF($C899="","",IFERROR(INDEX(Rubros!$B$2:$B$31,MATCH($C899,Rubros!$A$2:$A$31,0)),""))</f>
        <v/>
      </c>
      <c r="M899" s="21">
        <f>IF($J899="","",IF($J899&lt;0,"Pierde plata",IF($L899="","Sin objetivo",IF($J899&gt;=$L899,"OK","Bajo objetivo"))))</f>
        <v/>
      </c>
      <c r="N899" s="20">
        <f>IF(OR($E899="",$L899="",N($L899)&gt;=1),"",ROUNDUP($E899/(1-$L899)*IF(Configuración!$C$3="Responsable inscripto",1+IF($D899="",Configuración!$C$4,$D899),1),0))</f>
        <v/>
      </c>
      <c r="O899" s="22">
        <f>IF(OR($I899="",$G899=""),"",$I899*$G899)</f>
        <v/>
      </c>
      <c r="P899" s="22">
        <f>IF(OR($H899="",$G899=""),"",$H899*$G899)</f>
        <v/>
      </c>
    </row>
    <row r="900">
      <c r="A900" s="15" t="n"/>
      <c r="B900" s="15" t="n"/>
      <c r="C900" s="15" t="n"/>
      <c r="D900" s="16" t="n"/>
      <c r="E900" s="19" t="n"/>
      <c r="F900" s="19" t="n"/>
      <c r="G900" s="15" t="n"/>
      <c r="H900" s="20">
        <f>IF($F900="","",IF(Configuración!$C$3="Responsable inscripto",$F900/(1+IF($D900="",Configuración!$C$4,$D900)),$F900))</f>
        <v/>
      </c>
      <c r="I900" s="20">
        <f>IF(OR($E900="",$H900=""),"",$H900-$E900)</f>
        <v/>
      </c>
      <c r="J900" s="17">
        <f>IF(OR($I900="",N($H900)=0),"",$I900/$H900)</f>
        <v/>
      </c>
      <c r="K900" s="17">
        <f>IF(OR($I900="",N($E900)=0),"",$I900/$E900)</f>
        <v/>
      </c>
      <c r="L900" s="17">
        <f>IF($C900="","",IFERROR(INDEX(Rubros!$B$2:$B$31,MATCH($C900,Rubros!$A$2:$A$31,0)),""))</f>
        <v/>
      </c>
      <c r="M900" s="21">
        <f>IF($J900="","",IF($J900&lt;0,"Pierde plata",IF($L900="","Sin objetivo",IF($J900&gt;=$L900,"OK","Bajo objetivo"))))</f>
        <v/>
      </c>
      <c r="N900" s="20">
        <f>IF(OR($E900="",$L900="",N($L900)&gt;=1),"",ROUNDUP($E900/(1-$L900)*IF(Configuración!$C$3="Responsable inscripto",1+IF($D900="",Configuración!$C$4,$D900),1),0))</f>
        <v/>
      </c>
      <c r="O900" s="22">
        <f>IF(OR($I900="",$G900=""),"",$I900*$G900)</f>
        <v/>
      </c>
      <c r="P900" s="22">
        <f>IF(OR($H900="",$G900=""),"",$H900*$G900)</f>
        <v/>
      </c>
    </row>
    <row r="901">
      <c r="A901" s="15" t="n"/>
      <c r="B901" s="15" t="n"/>
      <c r="C901" s="15" t="n"/>
      <c r="D901" s="16" t="n"/>
      <c r="E901" s="19" t="n"/>
      <c r="F901" s="19" t="n"/>
      <c r="G901" s="15" t="n"/>
      <c r="H901" s="20">
        <f>IF($F901="","",IF(Configuración!$C$3="Responsable inscripto",$F901/(1+IF($D901="",Configuración!$C$4,$D901)),$F901))</f>
        <v/>
      </c>
      <c r="I901" s="20">
        <f>IF(OR($E901="",$H901=""),"",$H901-$E901)</f>
        <v/>
      </c>
      <c r="J901" s="17">
        <f>IF(OR($I901="",N($H901)=0),"",$I901/$H901)</f>
        <v/>
      </c>
      <c r="K901" s="17">
        <f>IF(OR($I901="",N($E901)=0),"",$I901/$E901)</f>
        <v/>
      </c>
      <c r="L901" s="17">
        <f>IF($C901="","",IFERROR(INDEX(Rubros!$B$2:$B$31,MATCH($C901,Rubros!$A$2:$A$31,0)),""))</f>
        <v/>
      </c>
      <c r="M901" s="21">
        <f>IF($J901="","",IF($J901&lt;0,"Pierde plata",IF($L901="","Sin objetivo",IF($J901&gt;=$L901,"OK","Bajo objetivo"))))</f>
        <v/>
      </c>
      <c r="N901" s="20">
        <f>IF(OR($E901="",$L901="",N($L901)&gt;=1),"",ROUNDUP($E901/(1-$L901)*IF(Configuración!$C$3="Responsable inscripto",1+IF($D901="",Configuración!$C$4,$D901),1),0))</f>
        <v/>
      </c>
      <c r="O901" s="22">
        <f>IF(OR($I901="",$G901=""),"",$I901*$G901)</f>
        <v/>
      </c>
      <c r="P901" s="22">
        <f>IF(OR($H901="",$G901=""),"",$H901*$G901)</f>
        <v/>
      </c>
    </row>
    <row r="902">
      <c r="A902" s="15" t="n"/>
      <c r="B902" s="15" t="n"/>
      <c r="C902" s="15" t="n"/>
      <c r="D902" s="16" t="n"/>
      <c r="E902" s="19" t="n"/>
      <c r="F902" s="19" t="n"/>
      <c r="G902" s="15" t="n"/>
      <c r="H902" s="20">
        <f>IF($F902="","",IF(Configuración!$C$3="Responsable inscripto",$F902/(1+IF($D902="",Configuración!$C$4,$D902)),$F902))</f>
        <v/>
      </c>
      <c r="I902" s="20">
        <f>IF(OR($E902="",$H902=""),"",$H902-$E902)</f>
        <v/>
      </c>
      <c r="J902" s="17">
        <f>IF(OR($I902="",N($H902)=0),"",$I902/$H902)</f>
        <v/>
      </c>
      <c r="K902" s="17">
        <f>IF(OR($I902="",N($E902)=0),"",$I902/$E902)</f>
        <v/>
      </c>
      <c r="L902" s="17">
        <f>IF($C902="","",IFERROR(INDEX(Rubros!$B$2:$B$31,MATCH($C902,Rubros!$A$2:$A$31,0)),""))</f>
        <v/>
      </c>
      <c r="M902" s="21">
        <f>IF($J902="","",IF($J902&lt;0,"Pierde plata",IF($L902="","Sin objetivo",IF($J902&gt;=$L902,"OK","Bajo objetivo"))))</f>
        <v/>
      </c>
      <c r="N902" s="20">
        <f>IF(OR($E902="",$L902="",N($L902)&gt;=1),"",ROUNDUP($E902/(1-$L902)*IF(Configuración!$C$3="Responsable inscripto",1+IF($D902="",Configuración!$C$4,$D902),1),0))</f>
        <v/>
      </c>
      <c r="O902" s="22">
        <f>IF(OR($I902="",$G902=""),"",$I902*$G902)</f>
        <v/>
      </c>
      <c r="P902" s="22">
        <f>IF(OR($H902="",$G902=""),"",$H902*$G902)</f>
        <v/>
      </c>
    </row>
    <row r="903">
      <c r="A903" s="15" t="n"/>
      <c r="B903" s="15" t="n"/>
      <c r="C903" s="15" t="n"/>
      <c r="D903" s="16" t="n"/>
      <c r="E903" s="19" t="n"/>
      <c r="F903" s="19" t="n"/>
      <c r="G903" s="15" t="n"/>
      <c r="H903" s="20">
        <f>IF($F903="","",IF(Configuración!$C$3="Responsable inscripto",$F903/(1+IF($D903="",Configuración!$C$4,$D903)),$F903))</f>
        <v/>
      </c>
      <c r="I903" s="20">
        <f>IF(OR($E903="",$H903=""),"",$H903-$E903)</f>
        <v/>
      </c>
      <c r="J903" s="17">
        <f>IF(OR($I903="",N($H903)=0),"",$I903/$H903)</f>
        <v/>
      </c>
      <c r="K903" s="17">
        <f>IF(OR($I903="",N($E903)=0),"",$I903/$E903)</f>
        <v/>
      </c>
      <c r="L903" s="17">
        <f>IF($C903="","",IFERROR(INDEX(Rubros!$B$2:$B$31,MATCH($C903,Rubros!$A$2:$A$31,0)),""))</f>
        <v/>
      </c>
      <c r="M903" s="21">
        <f>IF($J903="","",IF($J903&lt;0,"Pierde plata",IF($L903="","Sin objetivo",IF($J903&gt;=$L903,"OK","Bajo objetivo"))))</f>
        <v/>
      </c>
      <c r="N903" s="20">
        <f>IF(OR($E903="",$L903="",N($L903)&gt;=1),"",ROUNDUP($E903/(1-$L903)*IF(Configuración!$C$3="Responsable inscripto",1+IF($D903="",Configuración!$C$4,$D903),1),0))</f>
        <v/>
      </c>
      <c r="O903" s="22">
        <f>IF(OR($I903="",$G903=""),"",$I903*$G903)</f>
        <v/>
      </c>
      <c r="P903" s="22">
        <f>IF(OR($H903="",$G903=""),"",$H903*$G903)</f>
        <v/>
      </c>
    </row>
    <row r="904">
      <c r="A904" s="15" t="n"/>
      <c r="B904" s="15" t="n"/>
      <c r="C904" s="15" t="n"/>
      <c r="D904" s="16" t="n"/>
      <c r="E904" s="19" t="n"/>
      <c r="F904" s="19" t="n"/>
      <c r="G904" s="15" t="n"/>
      <c r="H904" s="20">
        <f>IF($F904="","",IF(Configuración!$C$3="Responsable inscripto",$F904/(1+IF($D904="",Configuración!$C$4,$D904)),$F904))</f>
        <v/>
      </c>
      <c r="I904" s="20">
        <f>IF(OR($E904="",$H904=""),"",$H904-$E904)</f>
        <v/>
      </c>
      <c r="J904" s="17">
        <f>IF(OR($I904="",N($H904)=0),"",$I904/$H904)</f>
        <v/>
      </c>
      <c r="K904" s="17">
        <f>IF(OR($I904="",N($E904)=0),"",$I904/$E904)</f>
        <v/>
      </c>
      <c r="L904" s="17">
        <f>IF($C904="","",IFERROR(INDEX(Rubros!$B$2:$B$31,MATCH($C904,Rubros!$A$2:$A$31,0)),""))</f>
        <v/>
      </c>
      <c r="M904" s="21">
        <f>IF($J904="","",IF($J904&lt;0,"Pierde plata",IF($L904="","Sin objetivo",IF($J904&gt;=$L904,"OK","Bajo objetivo"))))</f>
        <v/>
      </c>
      <c r="N904" s="20">
        <f>IF(OR($E904="",$L904="",N($L904)&gt;=1),"",ROUNDUP($E904/(1-$L904)*IF(Configuración!$C$3="Responsable inscripto",1+IF($D904="",Configuración!$C$4,$D904),1),0))</f>
        <v/>
      </c>
      <c r="O904" s="22">
        <f>IF(OR($I904="",$G904=""),"",$I904*$G904)</f>
        <v/>
      </c>
      <c r="P904" s="22">
        <f>IF(OR($H904="",$G904=""),"",$H904*$G904)</f>
        <v/>
      </c>
    </row>
    <row r="905">
      <c r="A905" s="15" t="n"/>
      <c r="B905" s="15" t="n"/>
      <c r="C905" s="15" t="n"/>
      <c r="D905" s="16" t="n"/>
      <c r="E905" s="19" t="n"/>
      <c r="F905" s="19" t="n"/>
      <c r="G905" s="15" t="n"/>
      <c r="H905" s="20">
        <f>IF($F905="","",IF(Configuración!$C$3="Responsable inscripto",$F905/(1+IF($D905="",Configuración!$C$4,$D905)),$F905))</f>
        <v/>
      </c>
      <c r="I905" s="20">
        <f>IF(OR($E905="",$H905=""),"",$H905-$E905)</f>
        <v/>
      </c>
      <c r="J905" s="17">
        <f>IF(OR($I905="",N($H905)=0),"",$I905/$H905)</f>
        <v/>
      </c>
      <c r="K905" s="17">
        <f>IF(OR($I905="",N($E905)=0),"",$I905/$E905)</f>
        <v/>
      </c>
      <c r="L905" s="17">
        <f>IF($C905="","",IFERROR(INDEX(Rubros!$B$2:$B$31,MATCH($C905,Rubros!$A$2:$A$31,0)),""))</f>
        <v/>
      </c>
      <c r="M905" s="21">
        <f>IF($J905="","",IF($J905&lt;0,"Pierde plata",IF($L905="","Sin objetivo",IF($J905&gt;=$L905,"OK","Bajo objetivo"))))</f>
        <v/>
      </c>
      <c r="N905" s="20">
        <f>IF(OR($E905="",$L905="",N($L905)&gt;=1),"",ROUNDUP($E905/(1-$L905)*IF(Configuración!$C$3="Responsable inscripto",1+IF($D905="",Configuración!$C$4,$D905),1),0))</f>
        <v/>
      </c>
      <c r="O905" s="22">
        <f>IF(OR($I905="",$G905=""),"",$I905*$G905)</f>
        <v/>
      </c>
      <c r="P905" s="22">
        <f>IF(OR($H905="",$G905=""),"",$H905*$G905)</f>
        <v/>
      </c>
    </row>
    <row r="906">
      <c r="A906" s="15" t="n"/>
      <c r="B906" s="15" t="n"/>
      <c r="C906" s="15" t="n"/>
      <c r="D906" s="16" t="n"/>
      <c r="E906" s="19" t="n"/>
      <c r="F906" s="19" t="n"/>
      <c r="G906" s="15" t="n"/>
      <c r="H906" s="20">
        <f>IF($F906="","",IF(Configuración!$C$3="Responsable inscripto",$F906/(1+IF($D906="",Configuración!$C$4,$D906)),$F906))</f>
        <v/>
      </c>
      <c r="I906" s="20">
        <f>IF(OR($E906="",$H906=""),"",$H906-$E906)</f>
        <v/>
      </c>
      <c r="J906" s="17">
        <f>IF(OR($I906="",N($H906)=0),"",$I906/$H906)</f>
        <v/>
      </c>
      <c r="K906" s="17">
        <f>IF(OR($I906="",N($E906)=0),"",$I906/$E906)</f>
        <v/>
      </c>
      <c r="L906" s="17">
        <f>IF($C906="","",IFERROR(INDEX(Rubros!$B$2:$B$31,MATCH($C906,Rubros!$A$2:$A$31,0)),""))</f>
        <v/>
      </c>
      <c r="M906" s="21">
        <f>IF($J906="","",IF($J906&lt;0,"Pierde plata",IF($L906="","Sin objetivo",IF($J906&gt;=$L906,"OK","Bajo objetivo"))))</f>
        <v/>
      </c>
      <c r="N906" s="20">
        <f>IF(OR($E906="",$L906="",N($L906)&gt;=1),"",ROUNDUP($E906/(1-$L906)*IF(Configuración!$C$3="Responsable inscripto",1+IF($D906="",Configuración!$C$4,$D906),1),0))</f>
        <v/>
      </c>
      <c r="O906" s="22">
        <f>IF(OR($I906="",$G906=""),"",$I906*$G906)</f>
        <v/>
      </c>
      <c r="P906" s="22">
        <f>IF(OR($H906="",$G906=""),"",$H906*$G906)</f>
        <v/>
      </c>
    </row>
    <row r="907">
      <c r="A907" s="15" t="n"/>
      <c r="B907" s="15" t="n"/>
      <c r="C907" s="15" t="n"/>
      <c r="D907" s="16" t="n"/>
      <c r="E907" s="19" t="n"/>
      <c r="F907" s="19" t="n"/>
      <c r="G907" s="15" t="n"/>
      <c r="H907" s="20">
        <f>IF($F907="","",IF(Configuración!$C$3="Responsable inscripto",$F907/(1+IF($D907="",Configuración!$C$4,$D907)),$F907))</f>
        <v/>
      </c>
      <c r="I907" s="20">
        <f>IF(OR($E907="",$H907=""),"",$H907-$E907)</f>
        <v/>
      </c>
      <c r="J907" s="17">
        <f>IF(OR($I907="",N($H907)=0),"",$I907/$H907)</f>
        <v/>
      </c>
      <c r="K907" s="17">
        <f>IF(OR($I907="",N($E907)=0),"",$I907/$E907)</f>
        <v/>
      </c>
      <c r="L907" s="17">
        <f>IF($C907="","",IFERROR(INDEX(Rubros!$B$2:$B$31,MATCH($C907,Rubros!$A$2:$A$31,0)),""))</f>
        <v/>
      </c>
      <c r="M907" s="21">
        <f>IF($J907="","",IF($J907&lt;0,"Pierde plata",IF($L907="","Sin objetivo",IF($J907&gt;=$L907,"OK","Bajo objetivo"))))</f>
        <v/>
      </c>
      <c r="N907" s="20">
        <f>IF(OR($E907="",$L907="",N($L907)&gt;=1),"",ROUNDUP($E907/(1-$L907)*IF(Configuración!$C$3="Responsable inscripto",1+IF($D907="",Configuración!$C$4,$D907),1),0))</f>
        <v/>
      </c>
      <c r="O907" s="22">
        <f>IF(OR($I907="",$G907=""),"",$I907*$G907)</f>
        <v/>
      </c>
      <c r="P907" s="22">
        <f>IF(OR($H907="",$G907=""),"",$H907*$G907)</f>
        <v/>
      </c>
    </row>
    <row r="908">
      <c r="A908" s="15" t="n"/>
      <c r="B908" s="15" t="n"/>
      <c r="C908" s="15" t="n"/>
      <c r="D908" s="16" t="n"/>
      <c r="E908" s="19" t="n"/>
      <c r="F908" s="19" t="n"/>
      <c r="G908" s="15" t="n"/>
      <c r="H908" s="20">
        <f>IF($F908="","",IF(Configuración!$C$3="Responsable inscripto",$F908/(1+IF($D908="",Configuración!$C$4,$D908)),$F908))</f>
        <v/>
      </c>
      <c r="I908" s="20">
        <f>IF(OR($E908="",$H908=""),"",$H908-$E908)</f>
        <v/>
      </c>
      <c r="J908" s="17">
        <f>IF(OR($I908="",N($H908)=0),"",$I908/$H908)</f>
        <v/>
      </c>
      <c r="K908" s="17">
        <f>IF(OR($I908="",N($E908)=0),"",$I908/$E908)</f>
        <v/>
      </c>
      <c r="L908" s="17">
        <f>IF($C908="","",IFERROR(INDEX(Rubros!$B$2:$B$31,MATCH($C908,Rubros!$A$2:$A$31,0)),""))</f>
        <v/>
      </c>
      <c r="M908" s="21">
        <f>IF($J908="","",IF($J908&lt;0,"Pierde plata",IF($L908="","Sin objetivo",IF($J908&gt;=$L908,"OK","Bajo objetivo"))))</f>
        <v/>
      </c>
      <c r="N908" s="20">
        <f>IF(OR($E908="",$L908="",N($L908)&gt;=1),"",ROUNDUP($E908/(1-$L908)*IF(Configuración!$C$3="Responsable inscripto",1+IF($D908="",Configuración!$C$4,$D908),1),0))</f>
        <v/>
      </c>
      <c r="O908" s="22">
        <f>IF(OR($I908="",$G908=""),"",$I908*$G908)</f>
        <v/>
      </c>
      <c r="P908" s="22">
        <f>IF(OR($H908="",$G908=""),"",$H908*$G908)</f>
        <v/>
      </c>
    </row>
    <row r="909">
      <c r="A909" s="15" t="n"/>
      <c r="B909" s="15" t="n"/>
      <c r="C909" s="15" t="n"/>
      <c r="D909" s="16" t="n"/>
      <c r="E909" s="19" t="n"/>
      <c r="F909" s="19" t="n"/>
      <c r="G909" s="15" t="n"/>
      <c r="H909" s="20">
        <f>IF($F909="","",IF(Configuración!$C$3="Responsable inscripto",$F909/(1+IF($D909="",Configuración!$C$4,$D909)),$F909))</f>
        <v/>
      </c>
      <c r="I909" s="20">
        <f>IF(OR($E909="",$H909=""),"",$H909-$E909)</f>
        <v/>
      </c>
      <c r="J909" s="17">
        <f>IF(OR($I909="",N($H909)=0),"",$I909/$H909)</f>
        <v/>
      </c>
      <c r="K909" s="17">
        <f>IF(OR($I909="",N($E909)=0),"",$I909/$E909)</f>
        <v/>
      </c>
      <c r="L909" s="17">
        <f>IF($C909="","",IFERROR(INDEX(Rubros!$B$2:$B$31,MATCH($C909,Rubros!$A$2:$A$31,0)),""))</f>
        <v/>
      </c>
      <c r="M909" s="21">
        <f>IF($J909="","",IF($J909&lt;0,"Pierde plata",IF($L909="","Sin objetivo",IF($J909&gt;=$L909,"OK","Bajo objetivo"))))</f>
        <v/>
      </c>
      <c r="N909" s="20">
        <f>IF(OR($E909="",$L909="",N($L909)&gt;=1),"",ROUNDUP($E909/(1-$L909)*IF(Configuración!$C$3="Responsable inscripto",1+IF($D909="",Configuración!$C$4,$D909),1),0))</f>
        <v/>
      </c>
      <c r="O909" s="22">
        <f>IF(OR($I909="",$G909=""),"",$I909*$G909)</f>
        <v/>
      </c>
      <c r="P909" s="22">
        <f>IF(OR($H909="",$G909=""),"",$H909*$G909)</f>
        <v/>
      </c>
    </row>
    <row r="910">
      <c r="A910" s="15" t="n"/>
      <c r="B910" s="15" t="n"/>
      <c r="C910" s="15" t="n"/>
      <c r="D910" s="16" t="n"/>
      <c r="E910" s="19" t="n"/>
      <c r="F910" s="19" t="n"/>
      <c r="G910" s="15" t="n"/>
      <c r="H910" s="20">
        <f>IF($F910="","",IF(Configuración!$C$3="Responsable inscripto",$F910/(1+IF($D910="",Configuración!$C$4,$D910)),$F910))</f>
        <v/>
      </c>
      <c r="I910" s="20">
        <f>IF(OR($E910="",$H910=""),"",$H910-$E910)</f>
        <v/>
      </c>
      <c r="J910" s="17">
        <f>IF(OR($I910="",N($H910)=0),"",$I910/$H910)</f>
        <v/>
      </c>
      <c r="K910" s="17">
        <f>IF(OR($I910="",N($E910)=0),"",$I910/$E910)</f>
        <v/>
      </c>
      <c r="L910" s="17">
        <f>IF($C910="","",IFERROR(INDEX(Rubros!$B$2:$B$31,MATCH($C910,Rubros!$A$2:$A$31,0)),""))</f>
        <v/>
      </c>
      <c r="M910" s="21">
        <f>IF($J910="","",IF($J910&lt;0,"Pierde plata",IF($L910="","Sin objetivo",IF($J910&gt;=$L910,"OK","Bajo objetivo"))))</f>
        <v/>
      </c>
      <c r="N910" s="20">
        <f>IF(OR($E910="",$L910="",N($L910)&gt;=1),"",ROUNDUP($E910/(1-$L910)*IF(Configuración!$C$3="Responsable inscripto",1+IF($D910="",Configuración!$C$4,$D910),1),0))</f>
        <v/>
      </c>
      <c r="O910" s="22">
        <f>IF(OR($I910="",$G910=""),"",$I910*$G910)</f>
        <v/>
      </c>
      <c r="P910" s="22">
        <f>IF(OR($H910="",$G910=""),"",$H910*$G910)</f>
        <v/>
      </c>
    </row>
    <row r="911">
      <c r="A911" s="15" t="n"/>
      <c r="B911" s="15" t="n"/>
      <c r="C911" s="15" t="n"/>
      <c r="D911" s="16" t="n"/>
      <c r="E911" s="19" t="n"/>
      <c r="F911" s="19" t="n"/>
      <c r="G911" s="15" t="n"/>
      <c r="H911" s="20">
        <f>IF($F911="","",IF(Configuración!$C$3="Responsable inscripto",$F911/(1+IF($D911="",Configuración!$C$4,$D911)),$F911))</f>
        <v/>
      </c>
      <c r="I911" s="20">
        <f>IF(OR($E911="",$H911=""),"",$H911-$E911)</f>
        <v/>
      </c>
      <c r="J911" s="17">
        <f>IF(OR($I911="",N($H911)=0),"",$I911/$H911)</f>
        <v/>
      </c>
      <c r="K911" s="17">
        <f>IF(OR($I911="",N($E911)=0),"",$I911/$E911)</f>
        <v/>
      </c>
      <c r="L911" s="17">
        <f>IF($C911="","",IFERROR(INDEX(Rubros!$B$2:$B$31,MATCH($C911,Rubros!$A$2:$A$31,0)),""))</f>
        <v/>
      </c>
      <c r="M911" s="21">
        <f>IF($J911="","",IF($J911&lt;0,"Pierde plata",IF($L911="","Sin objetivo",IF($J911&gt;=$L911,"OK","Bajo objetivo"))))</f>
        <v/>
      </c>
      <c r="N911" s="20">
        <f>IF(OR($E911="",$L911="",N($L911)&gt;=1),"",ROUNDUP($E911/(1-$L911)*IF(Configuración!$C$3="Responsable inscripto",1+IF($D911="",Configuración!$C$4,$D911),1),0))</f>
        <v/>
      </c>
      <c r="O911" s="22">
        <f>IF(OR($I911="",$G911=""),"",$I911*$G911)</f>
        <v/>
      </c>
      <c r="P911" s="22">
        <f>IF(OR($H911="",$G911=""),"",$H911*$G911)</f>
        <v/>
      </c>
    </row>
    <row r="912">
      <c r="A912" s="15" t="n"/>
      <c r="B912" s="15" t="n"/>
      <c r="C912" s="15" t="n"/>
      <c r="D912" s="16" t="n"/>
      <c r="E912" s="19" t="n"/>
      <c r="F912" s="19" t="n"/>
      <c r="G912" s="15" t="n"/>
      <c r="H912" s="20">
        <f>IF($F912="","",IF(Configuración!$C$3="Responsable inscripto",$F912/(1+IF($D912="",Configuración!$C$4,$D912)),$F912))</f>
        <v/>
      </c>
      <c r="I912" s="20">
        <f>IF(OR($E912="",$H912=""),"",$H912-$E912)</f>
        <v/>
      </c>
      <c r="J912" s="17">
        <f>IF(OR($I912="",N($H912)=0),"",$I912/$H912)</f>
        <v/>
      </c>
      <c r="K912" s="17">
        <f>IF(OR($I912="",N($E912)=0),"",$I912/$E912)</f>
        <v/>
      </c>
      <c r="L912" s="17">
        <f>IF($C912="","",IFERROR(INDEX(Rubros!$B$2:$B$31,MATCH($C912,Rubros!$A$2:$A$31,0)),""))</f>
        <v/>
      </c>
      <c r="M912" s="21">
        <f>IF($J912="","",IF($J912&lt;0,"Pierde plata",IF($L912="","Sin objetivo",IF($J912&gt;=$L912,"OK","Bajo objetivo"))))</f>
        <v/>
      </c>
      <c r="N912" s="20">
        <f>IF(OR($E912="",$L912="",N($L912)&gt;=1),"",ROUNDUP($E912/(1-$L912)*IF(Configuración!$C$3="Responsable inscripto",1+IF($D912="",Configuración!$C$4,$D912),1),0))</f>
        <v/>
      </c>
      <c r="O912" s="22">
        <f>IF(OR($I912="",$G912=""),"",$I912*$G912)</f>
        <v/>
      </c>
      <c r="P912" s="22">
        <f>IF(OR($H912="",$G912=""),"",$H912*$G912)</f>
        <v/>
      </c>
    </row>
    <row r="913">
      <c r="A913" s="15" t="n"/>
      <c r="B913" s="15" t="n"/>
      <c r="C913" s="15" t="n"/>
      <c r="D913" s="16" t="n"/>
      <c r="E913" s="19" t="n"/>
      <c r="F913" s="19" t="n"/>
      <c r="G913" s="15" t="n"/>
      <c r="H913" s="20">
        <f>IF($F913="","",IF(Configuración!$C$3="Responsable inscripto",$F913/(1+IF($D913="",Configuración!$C$4,$D913)),$F913))</f>
        <v/>
      </c>
      <c r="I913" s="20">
        <f>IF(OR($E913="",$H913=""),"",$H913-$E913)</f>
        <v/>
      </c>
      <c r="J913" s="17">
        <f>IF(OR($I913="",N($H913)=0),"",$I913/$H913)</f>
        <v/>
      </c>
      <c r="K913" s="17">
        <f>IF(OR($I913="",N($E913)=0),"",$I913/$E913)</f>
        <v/>
      </c>
      <c r="L913" s="17">
        <f>IF($C913="","",IFERROR(INDEX(Rubros!$B$2:$B$31,MATCH($C913,Rubros!$A$2:$A$31,0)),""))</f>
        <v/>
      </c>
      <c r="M913" s="21">
        <f>IF($J913="","",IF($J913&lt;0,"Pierde plata",IF($L913="","Sin objetivo",IF($J913&gt;=$L913,"OK","Bajo objetivo"))))</f>
        <v/>
      </c>
      <c r="N913" s="20">
        <f>IF(OR($E913="",$L913="",N($L913)&gt;=1),"",ROUNDUP($E913/(1-$L913)*IF(Configuración!$C$3="Responsable inscripto",1+IF($D913="",Configuración!$C$4,$D913),1),0))</f>
        <v/>
      </c>
      <c r="O913" s="22">
        <f>IF(OR($I913="",$G913=""),"",$I913*$G913)</f>
        <v/>
      </c>
      <c r="P913" s="22">
        <f>IF(OR($H913="",$G913=""),"",$H913*$G913)</f>
        <v/>
      </c>
    </row>
    <row r="914">
      <c r="A914" s="15" t="n"/>
      <c r="B914" s="15" t="n"/>
      <c r="C914" s="15" t="n"/>
      <c r="D914" s="16" t="n"/>
      <c r="E914" s="19" t="n"/>
      <c r="F914" s="19" t="n"/>
      <c r="G914" s="15" t="n"/>
      <c r="H914" s="20">
        <f>IF($F914="","",IF(Configuración!$C$3="Responsable inscripto",$F914/(1+IF($D914="",Configuración!$C$4,$D914)),$F914))</f>
        <v/>
      </c>
      <c r="I914" s="20">
        <f>IF(OR($E914="",$H914=""),"",$H914-$E914)</f>
        <v/>
      </c>
      <c r="J914" s="17">
        <f>IF(OR($I914="",N($H914)=0),"",$I914/$H914)</f>
        <v/>
      </c>
      <c r="K914" s="17">
        <f>IF(OR($I914="",N($E914)=0),"",$I914/$E914)</f>
        <v/>
      </c>
      <c r="L914" s="17">
        <f>IF($C914="","",IFERROR(INDEX(Rubros!$B$2:$B$31,MATCH($C914,Rubros!$A$2:$A$31,0)),""))</f>
        <v/>
      </c>
      <c r="M914" s="21">
        <f>IF($J914="","",IF($J914&lt;0,"Pierde plata",IF($L914="","Sin objetivo",IF($J914&gt;=$L914,"OK","Bajo objetivo"))))</f>
        <v/>
      </c>
      <c r="N914" s="20">
        <f>IF(OR($E914="",$L914="",N($L914)&gt;=1),"",ROUNDUP($E914/(1-$L914)*IF(Configuración!$C$3="Responsable inscripto",1+IF($D914="",Configuración!$C$4,$D914),1),0))</f>
        <v/>
      </c>
      <c r="O914" s="22">
        <f>IF(OR($I914="",$G914=""),"",$I914*$G914)</f>
        <v/>
      </c>
      <c r="P914" s="22">
        <f>IF(OR($H914="",$G914=""),"",$H914*$G914)</f>
        <v/>
      </c>
    </row>
    <row r="915">
      <c r="A915" s="15" t="n"/>
      <c r="B915" s="15" t="n"/>
      <c r="C915" s="15" t="n"/>
      <c r="D915" s="16" t="n"/>
      <c r="E915" s="19" t="n"/>
      <c r="F915" s="19" t="n"/>
      <c r="G915" s="15" t="n"/>
      <c r="H915" s="20">
        <f>IF($F915="","",IF(Configuración!$C$3="Responsable inscripto",$F915/(1+IF($D915="",Configuración!$C$4,$D915)),$F915))</f>
        <v/>
      </c>
      <c r="I915" s="20">
        <f>IF(OR($E915="",$H915=""),"",$H915-$E915)</f>
        <v/>
      </c>
      <c r="J915" s="17">
        <f>IF(OR($I915="",N($H915)=0),"",$I915/$H915)</f>
        <v/>
      </c>
      <c r="K915" s="17">
        <f>IF(OR($I915="",N($E915)=0),"",$I915/$E915)</f>
        <v/>
      </c>
      <c r="L915" s="17">
        <f>IF($C915="","",IFERROR(INDEX(Rubros!$B$2:$B$31,MATCH($C915,Rubros!$A$2:$A$31,0)),""))</f>
        <v/>
      </c>
      <c r="M915" s="21">
        <f>IF($J915="","",IF($J915&lt;0,"Pierde plata",IF($L915="","Sin objetivo",IF($J915&gt;=$L915,"OK","Bajo objetivo"))))</f>
        <v/>
      </c>
      <c r="N915" s="20">
        <f>IF(OR($E915="",$L915="",N($L915)&gt;=1),"",ROUNDUP($E915/(1-$L915)*IF(Configuración!$C$3="Responsable inscripto",1+IF($D915="",Configuración!$C$4,$D915),1),0))</f>
        <v/>
      </c>
      <c r="O915" s="22">
        <f>IF(OR($I915="",$G915=""),"",$I915*$G915)</f>
        <v/>
      </c>
      <c r="P915" s="22">
        <f>IF(OR($H915="",$G915=""),"",$H915*$G915)</f>
        <v/>
      </c>
    </row>
    <row r="916">
      <c r="A916" s="15" t="n"/>
      <c r="B916" s="15" t="n"/>
      <c r="C916" s="15" t="n"/>
      <c r="D916" s="16" t="n"/>
      <c r="E916" s="19" t="n"/>
      <c r="F916" s="19" t="n"/>
      <c r="G916" s="15" t="n"/>
      <c r="H916" s="20">
        <f>IF($F916="","",IF(Configuración!$C$3="Responsable inscripto",$F916/(1+IF($D916="",Configuración!$C$4,$D916)),$F916))</f>
        <v/>
      </c>
      <c r="I916" s="20">
        <f>IF(OR($E916="",$H916=""),"",$H916-$E916)</f>
        <v/>
      </c>
      <c r="J916" s="17">
        <f>IF(OR($I916="",N($H916)=0),"",$I916/$H916)</f>
        <v/>
      </c>
      <c r="K916" s="17">
        <f>IF(OR($I916="",N($E916)=0),"",$I916/$E916)</f>
        <v/>
      </c>
      <c r="L916" s="17">
        <f>IF($C916="","",IFERROR(INDEX(Rubros!$B$2:$B$31,MATCH($C916,Rubros!$A$2:$A$31,0)),""))</f>
        <v/>
      </c>
      <c r="M916" s="21">
        <f>IF($J916="","",IF($J916&lt;0,"Pierde plata",IF($L916="","Sin objetivo",IF($J916&gt;=$L916,"OK","Bajo objetivo"))))</f>
        <v/>
      </c>
      <c r="N916" s="20">
        <f>IF(OR($E916="",$L916="",N($L916)&gt;=1),"",ROUNDUP($E916/(1-$L916)*IF(Configuración!$C$3="Responsable inscripto",1+IF($D916="",Configuración!$C$4,$D916),1),0))</f>
        <v/>
      </c>
      <c r="O916" s="22">
        <f>IF(OR($I916="",$G916=""),"",$I916*$G916)</f>
        <v/>
      </c>
      <c r="P916" s="22">
        <f>IF(OR($H916="",$G916=""),"",$H916*$G916)</f>
        <v/>
      </c>
    </row>
    <row r="917">
      <c r="A917" s="15" t="n"/>
      <c r="B917" s="15" t="n"/>
      <c r="C917" s="15" t="n"/>
      <c r="D917" s="16" t="n"/>
      <c r="E917" s="19" t="n"/>
      <c r="F917" s="19" t="n"/>
      <c r="G917" s="15" t="n"/>
      <c r="H917" s="20">
        <f>IF($F917="","",IF(Configuración!$C$3="Responsable inscripto",$F917/(1+IF($D917="",Configuración!$C$4,$D917)),$F917))</f>
        <v/>
      </c>
      <c r="I917" s="20">
        <f>IF(OR($E917="",$H917=""),"",$H917-$E917)</f>
        <v/>
      </c>
      <c r="J917" s="17">
        <f>IF(OR($I917="",N($H917)=0),"",$I917/$H917)</f>
        <v/>
      </c>
      <c r="K917" s="17">
        <f>IF(OR($I917="",N($E917)=0),"",$I917/$E917)</f>
        <v/>
      </c>
      <c r="L917" s="17">
        <f>IF($C917="","",IFERROR(INDEX(Rubros!$B$2:$B$31,MATCH($C917,Rubros!$A$2:$A$31,0)),""))</f>
        <v/>
      </c>
      <c r="M917" s="21">
        <f>IF($J917="","",IF($J917&lt;0,"Pierde plata",IF($L917="","Sin objetivo",IF($J917&gt;=$L917,"OK","Bajo objetivo"))))</f>
        <v/>
      </c>
      <c r="N917" s="20">
        <f>IF(OR($E917="",$L917="",N($L917)&gt;=1),"",ROUNDUP($E917/(1-$L917)*IF(Configuración!$C$3="Responsable inscripto",1+IF($D917="",Configuración!$C$4,$D917),1),0))</f>
        <v/>
      </c>
      <c r="O917" s="22">
        <f>IF(OR($I917="",$G917=""),"",$I917*$G917)</f>
        <v/>
      </c>
      <c r="P917" s="22">
        <f>IF(OR($H917="",$G917=""),"",$H917*$G917)</f>
        <v/>
      </c>
    </row>
    <row r="918">
      <c r="A918" s="15" t="n"/>
      <c r="B918" s="15" t="n"/>
      <c r="C918" s="15" t="n"/>
      <c r="D918" s="16" t="n"/>
      <c r="E918" s="19" t="n"/>
      <c r="F918" s="19" t="n"/>
      <c r="G918" s="15" t="n"/>
      <c r="H918" s="20">
        <f>IF($F918="","",IF(Configuración!$C$3="Responsable inscripto",$F918/(1+IF($D918="",Configuración!$C$4,$D918)),$F918))</f>
        <v/>
      </c>
      <c r="I918" s="20">
        <f>IF(OR($E918="",$H918=""),"",$H918-$E918)</f>
        <v/>
      </c>
      <c r="J918" s="17">
        <f>IF(OR($I918="",N($H918)=0),"",$I918/$H918)</f>
        <v/>
      </c>
      <c r="K918" s="17">
        <f>IF(OR($I918="",N($E918)=0),"",$I918/$E918)</f>
        <v/>
      </c>
      <c r="L918" s="17">
        <f>IF($C918="","",IFERROR(INDEX(Rubros!$B$2:$B$31,MATCH($C918,Rubros!$A$2:$A$31,0)),""))</f>
        <v/>
      </c>
      <c r="M918" s="21">
        <f>IF($J918="","",IF($J918&lt;0,"Pierde plata",IF($L918="","Sin objetivo",IF($J918&gt;=$L918,"OK","Bajo objetivo"))))</f>
        <v/>
      </c>
      <c r="N918" s="20">
        <f>IF(OR($E918="",$L918="",N($L918)&gt;=1),"",ROUNDUP($E918/(1-$L918)*IF(Configuración!$C$3="Responsable inscripto",1+IF($D918="",Configuración!$C$4,$D918),1),0))</f>
        <v/>
      </c>
      <c r="O918" s="22">
        <f>IF(OR($I918="",$G918=""),"",$I918*$G918)</f>
        <v/>
      </c>
      <c r="P918" s="22">
        <f>IF(OR($H918="",$G918=""),"",$H918*$G918)</f>
        <v/>
      </c>
    </row>
    <row r="919">
      <c r="A919" s="15" t="n"/>
      <c r="B919" s="15" t="n"/>
      <c r="C919" s="15" t="n"/>
      <c r="D919" s="16" t="n"/>
      <c r="E919" s="19" t="n"/>
      <c r="F919" s="19" t="n"/>
      <c r="G919" s="15" t="n"/>
      <c r="H919" s="20">
        <f>IF($F919="","",IF(Configuración!$C$3="Responsable inscripto",$F919/(1+IF($D919="",Configuración!$C$4,$D919)),$F919))</f>
        <v/>
      </c>
      <c r="I919" s="20">
        <f>IF(OR($E919="",$H919=""),"",$H919-$E919)</f>
        <v/>
      </c>
      <c r="J919" s="17">
        <f>IF(OR($I919="",N($H919)=0),"",$I919/$H919)</f>
        <v/>
      </c>
      <c r="K919" s="17">
        <f>IF(OR($I919="",N($E919)=0),"",$I919/$E919)</f>
        <v/>
      </c>
      <c r="L919" s="17">
        <f>IF($C919="","",IFERROR(INDEX(Rubros!$B$2:$B$31,MATCH($C919,Rubros!$A$2:$A$31,0)),""))</f>
        <v/>
      </c>
      <c r="M919" s="21">
        <f>IF($J919="","",IF($J919&lt;0,"Pierde plata",IF($L919="","Sin objetivo",IF($J919&gt;=$L919,"OK","Bajo objetivo"))))</f>
        <v/>
      </c>
      <c r="N919" s="20">
        <f>IF(OR($E919="",$L919="",N($L919)&gt;=1),"",ROUNDUP($E919/(1-$L919)*IF(Configuración!$C$3="Responsable inscripto",1+IF($D919="",Configuración!$C$4,$D919),1),0))</f>
        <v/>
      </c>
      <c r="O919" s="22">
        <f>IF(OR($I919="",$G919=""),"",$I919*$G919)</f>
        <v/>
      </c>
      <c r="P919" s="22">
        <f>IF(OR($H919="",$G919=""),"",$H919*$G919)</f>
        <v/>
      </c>
    </row>
    <row r="920">
      <c r="A920" s="15" t="n"/>
      <c r="B920" s="15" t="n"/>
      <c r="C920" s="15" t="n"/>
      <c r="D920" s="16" t="n"/>
      <c r="E920" s="19" t="n"/>
      <c r="F920" s="19" t="n"/>
      <c r="G920" s="15" t="n"/>
      <c r="H920" s="20">
        <f>IF($F920="","",IF(Configuración!$C$3="Responsable inscripto",$F920/(1+IF($D920="",Configuración!$C$4,$D920)),$F920))</f>
        <v/>
      </c>
      <c r="I920" s="20">
        <f>IF(OR($E920="",$H920=""),"",$H920-$E920)</f>
        <v/>
      </c>
      <c r="J920" s="17">
        <f>IF(OR($I920="",N($H920)=0),"",$I920/$H920)</f>
        <v/>
      </c>
      <c r="K920" s="17">
        <f>IF(OR($I920="",N($E920)=0),"",$I920/$E920)</f>
        <v/>
      </c>
      <c r="L920" s="17">
        <f>IF($C920="","",IFERROR(INDEX(Rubros!$B$2:$B$31,MATCH($C920,Rubros!$A$2:$A$31,0)),""))</f>
        <v/>
      </c>
      <c r="M920" s="21">
        <f>IF($J920="","",IF($J920&lt;0,"Pierde plata",IF($L920="","Sin objetivo",IF($J920&gt;=$L920,"OK","Bajo objetivo"))))</f>
        <v/>
      </c>
      <c r="N920" s="20">
        <f>IF(OR($E920="",$L920="",N($L920)&gt;=1),"",ROUNDUP($E920/(1-$L920)*IF(Configuración!$C$3="Responsable inscripto",1+IF($D920="",Configuración!$C$4,$D920),1),0))</f>
        <v/>
      </c>
      <c r="O920" s="22">
        <f>IF(OR($I920="",$G920=""),"",$I920*$G920)</f>
        <v/>
      </c>
      <c r="P920" s="22">
        <f>IF(OR($H920="",$G920=""),"",$H920*$G920)</f>
        <v/>
      </c>
    </row>
    <row r="921">
      <c r="A921" s="15" t="n"/>
      <c r="B921" s="15" t="n"/>
      <c r="C921" s="15" t="n"/>
      <c r="D921" s="16" t="n"/>
      <c r="E921" s="19" t="n"/>
      <c r="F921" s="19" t="n"/>
      <c r="G921" s="15" t="n"/>
      <c r="H921" s="20">
        <f>IF($F921="","",IF(Configuración!$C$3="Responsable inscripto",$F921/(1+IF($D921="",Configuración!$C$4,$D921)),$F921))</f>
        <v/>
      </c>
      <c r="I921" s="20">
        <f>IF(OR($E921="",$H921=""),"",$H921-$E921)</f>
        <v/>
      </c>
      <c r="J921" s="17">
        <f>IF(OR($I921="",N($H921)=0),"",$I921/$H921)</f>
        <v/>
      </c>
      <c r="K921" s="17">
        <f>IF(OR($I921="",N($E921)=0),"",$I921/$E921)</f>
        <v/>
      </c>
      <c r="L921" s="17">
        <f>IF($C921="","",IFERROR(INDEX(Rubros!$B$2:$B$31,MATCH($C921,Rubros!$A$2:$A$31,0)),""))</f>
        <v/>
      </c>
      <c r="M921" s="21">
        <f>IF($J921="","",IF($J921&lt;0,"Pierde plata",IF($L921="","Sin objetivo",IF($J921&gt;=$L921,"OK","Bajo objetivo"))))</f>
        <v/>
      </c>
      <c r="N921" s="20">
        <f>IF(OR($E921="",$L921="",N($L921)&gt;=1),"",ROUNDUP($E921/(1-$L921)*IF(Configuración!$C$3="Responsable inscripto",1+IF($D921="",Configuración!$C$4,$D921),1),0))</f>
        <v/>
      </c>
      <c r="O921" s="22">
        <f>IF(OR($I921="",$G921=""),"",$I921*$G921)</f>
        <v/>
      </c>
      <c r="P921" s="22">
        <f>IF(OR($H921="",$G921=""),"",$H921*$G921)</f>
        <v/>
      </c>
    </row>
    <row r="922">
      <c r="A922" s="15" t="n"/>
      <c r="B922" s="15" t="n"/>
      <c r="C922" s="15" t="n"/>
      <c r="D922" s="16" t="n"/>
      <c r="E922" s="19" t="n"/>
      <c r="F922" s="19" t="n"/>
      <c r="G922" s="15" t="n"/>
      <c r="H922" s="20">
        <f>IF($F922="","",IF(Configuración!$C$3="Responsable inscripto",$F922/(1+IF($D922="",Configuración!$C$4,$D922)),$F922))</f>
        <v/>
      </c>
      <c r="I922" s="20">
        <f>IF(OR($E922="",$H922=""),"",$H922-$E922)</f>
        <v/>
      </c>
      <c r="J922" s="17">
        <f>IF(OR($I922="",N($H922)=0),"",$I922/$H922)</f>
        <v/>
      </c>
      <c r="K922" s="17">
        <f>IF(OR($I922="",N($E922)=0),"",$I922/$E922)</f>
        <v/>
      </c>
      <c r="L922" s="17">
        <f>IF($C922="","",IFERROR(INDEX(Rubros!$B$2:$B$31,MATCH($C922,Rubros!$A$2:$A$31,0)),""))</f>
        <v/>
      </c>
      <c r="M922" s="21">
        <f>IF($J922="","",IF($J922&lt;0,"Pierde plata",IF($L922="","Sin objetivo",IF($J922&gt;=$L922,"OK","Bajo objetivo"))))</f>
        <v/>
      </c>
      <c r="N922" s="20">
        <f>IF(OR($E922="",$L922="",N($L922)&gt;=1),"",ROUNDUP($E922/(1-$L922)*IF(Configuración!$C$3="Responsable inscripto",1+IF($D922="",Configuración!$C$4,$D922),1),0))</f>
        <v/>
      </c>
      <c r="O922" s="22">
        <f>IF(OR($I922="",$G922=""),"",$I922*$G922)</f>
        <v/>
      </c>
      <c r="P922" s="22">
        <f>IF(OR($H922="",$G922=""),"",$H922*$G922)</f>
        <v/>
      </c>
    </row>
    <row r="923">
      <c r="A923" s="15" t="n"/>
      <c r="B923" s="15" t="n"/>
      <c r="C923" s="15" t="n"/>
      <c r="D923" s="16" t="n"/>
      <c r="E923" s="19" t="n"/>
      <c r="F923" s="19" t="n"/>
      <c r="G923" s="15" t="n"/>
      <c r="H923" s="20">
        <f>IF($F923="","",IF(Configuración!$C$3="Responsable inscripto",$F923/(1+IF($D923="",Configuración!$C$4,$D923)),$F923))</f>
        <v/>
      </c>
      <c r="I923" s="20">
        <f>IF(OR($E923="",$H923=""),"",$H923-$E923)</f>
        <v/>
      </c>
      <c r="J923" s="17">
        <f>IF(OR($I923="",N($H923)=0),"",$I923/$H923)</f>
        <v/>
      </c>
      <c r="K923" s="17">
        <f>IF(OR($I923="",N($E923)=0),"",$I923/$E923)</f>
        <v/>
      </c>
      <c r="L923" s="17">
        <f>IF($C923="","",IFERROR(INDEX(Rubros!$B$2:$B$31,MATCH($C923,Rubros!$A$2:$A$31,0)),""))</f>
        <v/>
      </c>
      <c r="M923" s="21">
        <f>IF($J923="","",IF($J923&lt;0,"Pierde plata",IF($L923="","Sin objetivo",IF($J923&gt;=$L923,"OK","Bajo objetivo"))))</f>
        <v/>
      </c>
      <c r="N923" s="20">
        <f>IF(OR($E923="",$L923="",N($L923)&gt;=1),"",ROUNDUP($E923/(1-$L923)*IF(Configuración!$C$3="Responsable inscripto",1+IF($D923="",Configuración!$C$4,$D923),1),0))</f>
        <v/>
      </c>
      <c r="O923" s="22">
        <f>IF(OR($I923="",$G923=""),"",$I923*$G923)</f>
        <v/>
      </c>
      <c r="P923" s="22">
        <f>IF(OR($H923="",$G923=""),"",$H923*$G923)</f>
        <v/>
      </c>
    </row>
    <row r="924">
      <c r="A924" s="15" t="n"/>
      <c r="B924" s="15" t="n"/>
      <c r="C924" s="15" t="n"/>
      <c r="D924" s="16" t="n"/>
      <c r="E924" s="19" t="n"/>
      <c r="F924" s="19" t="n"/>
      <c r="G924" s="15" t="n"/>
      <c r="H924" s="20">
        <f>IF($F924="","",IF(Configuración!$C$3="Responsable inscripto",$F924/(1+IF($D924="",Configuración!$C$4,$D924)),$F924))</f>
        <v/>
      </c>
      <c r="I924" s="20">
        <f>IF(OR($E924="",$H924=""),"",$H924-$E924)</f>
        <v/>
      </c>
      <c r="J924" s="17">
        <f>IF(OR($I924="",N($H924)=0),"",$I924/$H924)</f>
        <v/>
      </c>
      <c r="K924" s="17">
        <f>IF(OR($I924="",N($E924)=0),"",$I924/$E924)</f>
        <v/>
      </c>
      <c r="L924" s="17">
        <f>IF($C924="","",IFERROR(INDEX(Rubros!$B$2:$B$31,MATCH($C924,Rubros!$A$2:$A$31,0)),""))</f>
        <v/>
      </c>
      <c r="M924" s="21">
        <f>IF($J924="","",IF($J924&lt;0,"Pierde plata",IF($L924="","Sin objetivo",IF($J924&gt;=$L924,"OK","Bajo objetivo"))))</f>
        <v/>
      </c>
      <c r="N924" s="20">
        <f>IF(OR($E924="",$L924="",N($L924)&gt;=1),"",ROUNDUP($E924/(1-$L924)*IF(Configuración!$C$3="Responsable inscripto",1+IF($D924="",Configuración!$C$4,$D924),1),0))</f>
        <v/>
      </c>
      <c r="O924" s="22">
        <f>IF(OR($I924="",$G924=""),"",$I924*$G924)</f>
        <v/>
      </c>
      <c r="P924" s="22">
        <f>IF(OR($H924="",$G924=""),"",$H924*$G924)</f>
        <v/>
      </c>
    </row>
    <row r="925">
      <c r="A925" s="15" t="n"/>
      <c r="B925" s="15" t="n"/>
      <c r="C925" s="15" t="n"/>
      <c r="D925" s="16" t="n"/>
      <c r="E925" s="19" t="n"/>
      <c r="F925" s="19" t="n"/>
      <c r="G925" s="15" t="n"/>
      <c r="H925" s="20">
        <f>IF($F925="","",IF(Configuración!$C$3="Responsable inscripto",$F925/(1+IF($D925="",Configuración!$C$4,$D925)),$F925))</f>
        <v/>
      </c>
      <c r="I925" s="20">
        <f>IF(OR($E925="",$H925=""),"",$H925-$E925)</f>
        <v/>
      </c>
      <c r="J925" s="17">
        <f>IF(OR($I925="",N($H925)=0),"",$I925/$H925)</f>
        <v/>
      </c>
      <c r="K925" s="17">
        <f>IF(OR($I925="",N($E925)=0),"",$I925/$E925)</f>
        <v/>
      </c>
      <c r="L925" s="17">
        <f>IF($C925="","",IFERROR(INDEX(Rubros!$B$2:$B$31,MATCH($C925,Rubros!$A$2:$A$31,0)),""))</f>
        <v/>
      </c>
      <c r="M925" s="21">
        <f>IF($J925="","",IF($J925&lt;0,"Pierde plata",IF($L925="","Sin objetivo",IF($J925&gt;=$L925,"OK","Bajo objetivo"))))</f>
        <v/>
      </c>
      <c r="N925" s="20">
        <f>IF(OR($E925="",$L925="",N($L925)&gt;=1),"",ROUNDUP($E925/(1-$L925)*IF(Configuración!$C$3="Responsable inscripto",1+IF($D925="",Configuración!$C$4,$D925),1),0))</f>
        <v/>
      </c>
      <c r="O925" s="22">
        <f>IF(OR($I925="",$G925=""),"",$I925*$G925)</f>
        <v/>
      </c>
      <c r="P925" s="22">
        <f>IF(OR($H925="",$G925=""),"",$H925*$G925)</f>
        <v/>
      </c>
    </row>
    <row r="926">
      <c r="A926" s="15" t="n"/>
      <c r="B926" s="15" t="n"/>
      <c r="C926" s="15" t="n"/>
      <c r="D926" s="16" t="n"/>
      <c r="E926" s="19" t="n"/>
      <c r="F926" s="19" t="n"/>
      <c r="G926" s="15" t="n"/>
      <c r="H926" s="20">
        <f>IF($F926="","",IF(Configuración!$C$3="Responsable inscripto",$F926/(1+IF($D926="",Configuración!$C$4,$D926)),$F926))</f>
        <v/>
      </c>
      <c r="I926" s="20">
        <f>IF(OR($E926="",$H926=""),"",$H926-$E926)</f>
        <v/>
      </c>
      <c r="J926" s="17">
        <f>IF(OR($I926="",N($H926)=0),"",$I926/$H926)</f>
        <v/>
      </c>
      <c r="K926" s="17">
        <f>IF(OR($I926="",N($E926)=0),"",$I926/$E926)</f>
        <v/>
      </c>
      <c r="L926" s="17">
        <f>IF($C926="","",IFERROR(INDEX(Rubros!$B$2:$B$31,MATCH($C926,Rubros!$A$2:$A$31,0)),""))</f>
        <v/>
      </c>
      <c r="M926" s="21">
        <f>IF($J926="","",IF($J926&lt;0,"Pierde plata",IF($L926="","Sin objetivo",IF($J926&gt;=$L926,"OK","Bajo objetivo"))))</f>
        <v/>
      </c>
      <c r="N926" s="20">
        <f>IF(OR($E926="",$L926="",N($L926)&gt;=1),"",ROUNDUP($E926/(1-$L926)*IF(Configuración!$C$3="Responsable inscripto",1+IF($D926="",Configuración!$C$4,$D926),1),0))</f>
        <v/>
      </c>
      <c r="O926" s="22">
        <f>IF(OR($I926="",$G926=""),"",$I926*$G926)</f>
        <v/>
      </c>
      <c r="P926" s="22">
        <f>IF(OR($H926="",$G926=""),"",$H926*$G926)</f>
        <v/>
      </c>
    </row>
    <row r="927">
      <c r="A927" s="15" t="n"/>
      <c r="B927" s="15" t="n"/>
      <c r="C927" s="15" t="n"/>
      <c r="D927" s="16" t="n"/>
      <c r="E927" s="19" t="n"/>
      <c r="F927" s="19" t="n"/>
      <c r="G927" s="15" t="n"/>
      <c r="H927" s="20">
        <f>IF($F927="","",IF(Configuración!$C$3="Responsable inscripto",$F927/(1+IF($D927="",Configuración!$C$4,$D927)),$F927))</f>
        <v/>
      </c>
      <c r="I927" s="20">
        <f>IF(OR($E927="",$H927=""),"",$H927-$E927)</f>
        <v/>
      </c>
      <c r="J927" s="17">
        <f>IF(OR($I927="",N($H927)=0),"",$I927/$H927)</f>
        <v/>
      </c>
      <c r="K927" s="17">
        <f>IF(OR($I927="",N($E927)=0),"",$I927/$E927)</f>
        <v/>
      </c>
      <c r="L927" s="17">
        <f>IF($C927="","",IFERROR(INDEX(Rubros!$B$2:$B$31,MATCH($C927,Rubros!$A$2:$A$31,0)),""))</f>
        <v/>
      </c>
      <c r="M927" s="21">
        <f>IF($J927="","",IF($J927&lt;0,"Pierde plata",IF($L927="","Sin objetivo",IF($J927&gt;=$L927,"OK","Bajo objetivo"))))</f>
        <v/>
      </c>
      <c r="N927" s="20">
        <f>IF(OR($E927="",$L927="",N($L927)&gt;=1),"",ROUNDUP($E927/(1-$L927)*IF(Configuración!$C$3="Responsable inscripto",1+IF($D927="",Configuración!$C$4,$D927),1),0))</f>
        <v/>
      </c>
      <c r="O927" s="22">
        <f>IF(OR($I927="",$G927=""),"",$I927*$G927)</f>
        <v/>
      </c>
      <c r="P927" s="22">
        <f>IF(OR($H927="",$G927=""),"",$H927*$G927)</f>
        <v/>
      </c>
    </row>
    <row r="928">
      <c r="A928" s="15" t="n"/>
      <c r="B928" s="15" t="n"/>
      <c r="C928" s="15" t="n"/>
      <c r="D928" s="16" t="n"/>
      <c r="E928" s="19" t="n"/>
      <c r="F928" s="19" t="n"/>
      <c r="G928" s="15" t="n"/>
      <c r="H928" s="20">
        <f>IF($F928="","",IF(Configuración!$C$3="Responsable inscripto",$F928/(1+IF($D928="",Configuración!$C$4,$D928)),$F928))</f>
        <v/>
      </c>
      <c r="I928" s="20">
        <f>IF(OR($E928="",$H928=""),"",$H928-$E928)</f>
        <v/>
      </c>
      <c r="J928" s="17">
        <f>IF(OR($I928="",N($H928)=0),"",$I928/$H928)</f>
        <v/>
      </c>
      <c r="K928" s="17">
        <f>IF(OR($I928="",N($E928)=0),"",$I928/$E928)</f>
        <v/>
      </c>
      <c r="L928" s="17">
        <f>IF($C928="","",IFERROR(INDEX(Rubros!$B$2:$B$31,MATCH($C928,Rubros!$A$2:$A$31,0)),""))</f>
        <v/>
      </c>
      <c r="M928" s="21">
        <f>IF($J928="","",IF($J928&lt;0,"Pierde plata",IF($L928="","Sin objetivo",IF($J928&gt;=$L928,"OK","Bajo objetivo"))))</f>
        <v/>
      </c>
      <c r="N928" s="20">
        <f>IF(OR($E928="",$L928="",N($L928)&gt;=1),"",ROUNDUP($E928/(1-$L928)*IF(Configuración!$C$3="Responsable inscripto",1+IF($D928="",Configuración!$C$4,$D928),1),0))</f>
        <v/>
      </c>
      <c r="O928" s="22">
        <f>IF(OR($I928="",$G928=""),"",$I928*$G928)</f>
        <v/>
      </c>
      <c r="P928" s="22">
        <f>IF(OR($H928="",$G928=""),"",$H928*$G928)</f>
        <v/>
      </c>
    </row>
    <row r="929">
      <c r="A929" s="15" t="n"/>
      <c r="B929" s="15" t="n"/>
      <c r="C929" s="15" t="n"/>
      <c r="D929" s="16" t="n"/>
      <c r="E929" s="19" t="n"/>
      <c r="F929" s="19" t="n"/>
      <c r="G929" s="15" t="n"/>
      <c r="H929" s="20">
        <f>IF($F929="","",IF(Configuración!$C$3="Responsable inscripto",$F929/(1+IF($D929="",Configuración!$C$4,$D929)),$F929))</f>
        <v/>
      </c>
      <c r="I929" s="20">
        <f>IF(OR($E929="",$H929=""),"",$H929-$E929)</f>
        <v/>
      </c>
      <c r="J929" s="17">
        <f>IF(OR($I929="",N($H929)=0),"",$I929/$H929)</f>
        <v/>
      </c>
      <c r="K929" s="17">
        <f>IF(OR($I929="",N($E929)=0),"",$I929/$E929)</f>
        <v/>
      </c>
      <c r="L929" s="17">
        <f>IF($C929="","",IFERROR(INDEX(Rubros!$B$2:$B$31,MATCH($C929,Rubros!$A$2:$A$31,0)),""))</f>
        <v/>
      </c>
      <c r="M929" s="21">
        <f>IF($J929="","",IF($J929&lt;0,"Pierde plata",IF($L929="","Sin objetivo",IF($J929&gt;=$L929,"OK","Bajo objetivo"))))</f>
        <v/>
      </c>
      <c r="N929" s="20">
        <f>IF(OR($E929="",$L929="",N($L929)&gt;=1),"",ROUNDUP($E929/(1-$L929)*IF(Configuración!$C$3="Responsable inscripto",1+IF($D929="",Configuración!$C$4,$D929),1),0))</f>
        <v/>
      </c>
      <c r="O929" s="22">
        <f>IF(OR($I929="",$G929=""),"",$I929*$G929)</f>
        <v/>
      </c>
      <c r="P929" s="22">
        <f>IF(OR($H929="",$G929=""),"",$H929*$G929)</f>
        <v/>
      </c>
    </row>
    <row r="930">
      <c r="A930" s="15" t="n"/>
      <c r="B930" s="15" t="n"/>
      <c r="C930" s="15" t="n"/>
      <c r="D930" s="16" t="n"/>
      <c r="E930" s="19" t="n"/>
      <c r="F930" s="19" t="n"/>
      <c r="G930" s="15" t="n"/>
      <c r="H930" s="20">
        <f>IF($F930="","",IF(Configuración!$C$3="Responsable inscripto",$F930/(1+IF($D930="",Configuración!$C$4,$D930)),$F930))</f>
        <v/>
      </c>
      <c r="I930" s="20">
        <f>IF(OR($E930="",$H930=""),"",$H930-$E930)</f>
        <v/>
      </c>
      <c r="J930" s="17">
        <f>IF(OR($I930="",N($H930)=0),"",$I930/$H930)</f>
        <v/>
      </c>
      <c r="K930" s="17">
        <f>IF(OR($I930="",N($E930)=0),"",$I930/$E930)</f>
        <v/>
      </c>
      <c r="L930" s="17">
        <f>IF($C930="","",IFERROR(INDEX(Rubros!$B$2:$B$31,MATCH($C930,Rubros!$A$2:$A$31,0)),""))</f>
        <v/>
      </c>
      <c r="M930" s="21">
        <f>IF($J930="","",IF($J930&lt;0,"Pierde plata",IF($L930="","Sin objetivo",IF($J930&gt;=$L930,"OK","Bajo objetivo"))))</f>
        <v/>
      </c>
      <c r="N930" s="20">
        <f>IF(OR($E930="",$L930="",N($L930)&gt;=1),"",ROUNDUP($E930/(1-$L930)*IF(Configuración!$C$3="Responsable inscripto",1+IF($D930="",Configuración!$C$4,$D930),1),0))</f>
        <v/>
      </c>
      <c r="O930" s="22">
        <f>IF(OR($I930="",$G930=""),"",$I930*$G930)</f>
        <v/>
      </c>
      <c r="P930" s="22">
        <f>IF(OR($H930="",$G930=""),"",$H930*$G930)</f>
        <v/>
      </c>
    </row>
    <row r="931">
      <c r="A931" s="15" t="n"/>
      <c r="B931" s="15" t="n"/>
      <c r="C931" s="15" t="n"/>
      <c r="D931" s="16" t="n"/>
      <c r="E931" s="19" t="n"/>
      <c r="F931" s="19" t="n"/>
      <c r="G931" s="15" t="n"/>
      <c r="H931" s="20">
        <f>IF($F931="","",IF(Configuración!$C$3="Responsable inscripto",$F931/(1+IF($D931="",Configuración!$C$4,$D931)),$F931))</f>
        <v/>
      </c>
      <c r="I931" s="20">
        <f>IF(OR($E931="",$H931=""),"",$H931-$E931)</f>
        <v/>
      </c>
      <c r="J931" s="17">
        <f>IF(OR($I931="",N($H931)=0),"",$I931/$H931)</f>
        <v/>
      </c>
      <c r="K931" s="17">
        <f>IF(OR($I931="",N($E931)=0),"",$I931/$E931)</f>
        <v/>
      </c>
      <c r="L931" s="17">
        <f>IF($C931="","",IFERROR(INDEX(Rubros!$B$2:$B$31,MATCH($C931,Rubros!$A$2:$A$31,0)),""))</f>
        <v/>
      </c>
      <c r="M931" s="21">
        <f>IF($J931="","",IF($J931&lt;0,"Pierde plata",IF($L931="","Sin objetivo",IF($J931&gt;=$L931,"OK","Bajo objetivo"))))</f>
        <v/>
      </c>
      <c r="N931" s="20">
        <f>IF(OR($E931="",$L931="",N($L931)&gt;=1),"",ROUNDUP($E931/(1-$L931)*IF(Configuración!$C$3="Responsable inscripto",1+IF($D931="",Configuración!$C$4,$D931),1),0))</f>
        <v/>
      </c>
      <c r="O931" s="22">
        <f>IF(OR($I931="",$G931=""),"",$I931*$G931)</f>
        <v/>
      </c>
      <c r="P931" s="22">
        <f>IF(OR($H931="",$G931=""),"",$H931*$G931)</f>
        <v/>
      </c>
    </row>
    <row r="932">
      <c r="A932" s="15" t="n"/>
      <c r="B932" s="15" t="n"/>
      <c r="C932" s="15" t="n"/>
      <c r="D932" s="16" t="n"/>
      <c r="E932" s="19" t="n"/>
      <c r="F932" s="19" t="n"/>
      <c r="G932" s="15" t="n"/>
      <c r="H932" s="20">
        <f>IF($F932="","",IF(Configuración!$C$3="Responsable inscripto",$F932/(1+IF($D932="",Configuración!$C$4,$D932)),$F932))</f>
        <v/>
      </c>
      <c r="I932" s="20">
        <f>IF(OR($E932="",$H932=""),"",$H932-$E932)</f>
        <v/>
      </c>
      <c r="J932" s="17">
        <f>IF(OR($I932="",N($H932)=0),"",$I932/$H932)</f>
        <v/>
      </c>
      <c r="K932" s="17">
        <f>IF(OR($I932="",N($E932)=0),"",$I932/$E932)</f>
        <v/>
      </c>
      <c r="L932" s="17">
        <f>IF($C932="","",IFERROR(INDEX(Rubros!$B$2:$B$31,MATCH($C932,Rubros!$A$2:$A$31,0)),""))</f>
        <v/>
      </c>
      <c r="M932" s="21">
        <f>IF($J932="","",IF($J932&lt;0,"Pierde plata",IF($L932="","Sin objetivo",IF($J932&gt;=$L932,"OK","Bajo objetivo"))))</f>
        <v/>
      </c>
      <c r="N932" s="20">
        <f>IF(OR($E932="",$L932="",N($L932)&gt;=1),"",ROUNDUP($E932/(1-$L932)*IF(Configuración!$C$3="Responsable inscripto",1+IF($D932="",Configuración!$C$4,$D932),1),0))</f>
        <v/>
      </c>
      <c r="O932" s="22">
        <f>IF(OR($I932="",$G932=""),"",$I932*$G932)</f>
        <v/>
      </c>
      <c r="P932" s="22">
        <f>IF(OR($H932="",$G932=""),"",$H932*$G932)</f>
        <v/>
      </c>
    </row>
    <row r="933">
      <c r="A933" s="15" t="n"/>
      <c r="B933" s="15" t="n"/>
      <c r="C933" s="15" t="n"/>
      <c r="D933" s="16" t="n"/>
      <c r="E933" s="19" t="n"/>
      <c r="F933" s="19" t="n"/>
      <c r="G933" s="15" t="n"/>
      <c r="H933" s="20">
        <f>IF($F933="","",IF(Configuración!$C$3="Responsable inscripto",$F933/(1+IF($D933="",Configuración!$C$4,$D933)),$F933))</f>
        <v/>
      </c>
      <c r="I933" s="20">
        <f>IF(OR($E933="",$H933=""),"",$H933-$E933)</f>
        <v/>
      </c>
      <c r="J933" s="17">
        <f>IF(OR($I933="",N($H933)=0),"",$I933/$H933)</f>
        <v/>
      </c>
      <c r="K933" s="17">
        <f>IF(OR($I933="",N($E933)=0),"",$I933/$E933)</f>
        <v/>
      </c>
      <c r="L933" s="17">
        <f>IF($C933="","",IFERROR(INDEX(Rubros!$B$2:$B$31,MATCH($C933,Rubros!$A$2:$A$31,0)),""))</f>
        <v/>
      </c>
      <c r="M933" s="21">
        <f>IF($J933="","",IF($J933&lt;0,"Pierde plata",IF($L933="","Sin objetivo",IF($J933&gt;=$L933,"OK","Bajo objetivo"))))</f>
        <v/>
      </c>
      <c r="N933" s="20">
        <f>IF(OR($E933="",$L933="",N($L933)&gt;=1),"",ROUNDUP($E933/(1-$L933)*IF(Configuración!$C$3="Responsable inscripto",1+IF($D933="",Configuración!$C$4,$D933),1),0))</f>
        <v/>
      </c>
      <c r="O933" s="22">
        <f>IF(OR($I933="",$G933=""),"",$I933*$G933)</f>
        <v/>
      </c>
      <c r="P933" s="22">
        <f>IF(OR($H933="",$G933=""),"",$H933*$G933)</f>
        <v/>
      </c>
    </row>
    <row r="934">
      <c r="A934" s="15" t="n"/>
      <c r="B934" s="15" t="n"/>
      <c r="C934" s="15" t="n"/>
      <c r="D934" s="16" t="n"/>
      <c r="E934" s="19" t="n"/>
      <c r="F934" s="19" t="n"/>
      <c r="G934" s="15" t="n"/>
      <c r="H934" s="20">
        <f>IF($F934="","",IF(Configuración!$C$3="Responsable inscripto",$F934/(1+IF($D934="",Configuración!$C$4,$D934)),$F934))</f>
        <v/>
      </c>
      <c r="I934" s="20">
        <f>IF(OR($E934="",$H934=""),"",$H934-$E934)</f>
        <v/>
      </c>
      <c r="J934" s="17">
        <f>IF(OR($I934="",N($H934)=0),"",$I934/$H934)</f>
        <v/>
      </c>
      <c r="K934" s="17">
        <f>IF(OR($I934="",N($E934)=0),"",$I934/$E934)</f>
        <v/>
      </c>
      <c r="L934" s="17">
        <f>IF($C934="","",IFERROR(INDEX(Rubros!$B$2:$B$31,MATCH($C934,Rubros!$A$2:$A$31,0)),""))</f>
        <v/>
      </c>
      <c r="M934" s="21">
        <f>IF($J934="","",IF($J934&lt;0,"Pierde plata",IF($L934="","Sin objetivo",IF($J934&gt;=$L934,"OK","Bajo objetivo"))))</f>
        <v/>
      </c>
      <c r="N934" s="20">
        <f>IF(OR($E934="",$L934="",N($L934)&gt;=1),"",ROUNDUP($E934/(1-$L934)*IF(Configuración!$C$3="Responsable inscripto",1+IF($D934="",Configuración!$C$4,$D934),1),0))</f>
        <v/>
      </c>
      <c r="O934" s="22">
        <f>IF(OR($I934="",$G934=""),"",$I934*$G934)</f>
        <v/>
      </c>
      <c r="P934" s="22">
        <f>IF(OR($H934="",$G934=""),"",$H934*$G934)</f>
        <v/>
      </c>
    </row>
    <row r="935">
      <c r="A935" s="15" t="n"/>
      <c r="B935" s="15" t="n"/>
      <c r="C935" s="15" t="n"/>
      <c r="D935" s="16" t="n"/>
      <c r="E935" s="19" t="n"/>
      <c r="F935" s="19" t="n"/>
      <c r="G935" s="15" t="n"/>
      <c r="H935" s="20">
        <f>IF($F935="","",IF(Configuración!$C$3="Responsable inscripto",$F935/(1+IF($D935="",Configuración!$C$4,$D935)),$F935))</f>
        <v/>
      </c>
      <c r="I935" s="20">
        <f>IF(OR($E935="",$H935=""),"",$H935-$E935)</f>
        <v/>
      </c>
      <c r="J935" s="17">
        <f>IF(OR($I935="",N($H935)=0),"",$I935/$H935)</f>
        <v/>
      </c>
      <c r="K935" s="17">
        <f>IF(OR($I935="",N($E935)=0),"",$I935/$E935)</f>
        <v/>
      </c>
      <c r="L935" s="17">
        <f>IF($C935="","",IFERROR(INDEX(Rubros!$B$2:$B$31,MATCH($C935,Rubros!$A$2:$A$31,0)),""))</f>
        <v/>
      </c>
      <c r="M935" s="21">
        <f>IF($J935="","",IF($J935&lt;0,"Pierde plata",IF($L935="","Sin objetivo",IF($J935&gt;=$L935,"OK","Bajo objetivo"))))</f>
        <v/>
      </c>
      <c r="N935" s="20">
        <f>IF(OR($E935="",$L935="",N($L935)&gt;=1),"",ROUNDUP($E935/(1-$L935)*IF(Configuración!$C$3="Responsable inscripto",1+IF($D935="",Configuración!$C$4,$D935),1),0))</f>
        <v/>
      </c>
      <c r="O935" s="22">
        <f>IF(OR($I935="",$G935=""),"",$I935*$G935)</f>
        <v/>
      </c>
      <c r="P935" s="22">
        <f>IF(OR($H935="",$G935=""),"",$H935*$G935)</f>
        <v/>
      </c>
    </row>
    <row r="936">
      <c r="A936" s="15" t="n"/>
      <c r="B936" s="15" t="n"/>
      <c r="C936" s="15" t="n"/>
      <c r="D936" s="16" t="n"/>
      <c r="E936" s="19" t="n"/>
      <c r="F936" s="19" t="n"/>
      <c r="G936" s="15" t="n"/>
      <c r="H936" s="20">
        <f>IF($F936="","",IF(Configuración!$C$3="Responsable inscripto",$F936/(1+IF($D936="",Configuración!$C$4,$D936)),$F936))</f>
        <v/>
      </c>
      <c r="I936" s="20">
        <f>IF(OR($E936="",$H936=""),"",$H936-$E936)</f>
        <v/>
      </c>
      <c r="J936" s="17">
        <f>IF(OR($I936="",N($H936)=0),"",$I936/$H936)</f>
        <v/>
      </c>
      <c r="K936" s="17">
        <f>IF(OR($I936="",N($E936)=0),"",$I936/$E936)</f>
        <v/>
      </c>
      <c r="L936" s="17">
        <f>IF($C936="","",IFERROR(INDEX(Rubros!$B$2:$B$31,MATCH($C936,Rubros!$A$2:$A$31,0)),""))</f>
        <v/>
      </c>
      <c r="M936" s="21">
        <f>IF($J936="","",IF($J936&lt;0,"Pierde plata",IF($L936="","Sin objetivo",IF($J936&gt;=$L936,"OK","Bajo objetivo"))))</f>
        <v/>
      </c>
      <c r="N936" s="20">
        <f>IF(OR($E936="",$L936="",N($L936)&gt;=1),"",ROUNDUP($E936/(1-$L936)*IF(Configuración!$C$3="Responsable inscripto",1+IF($D936="",Configuración!$C$4,$D936),1),0))</f>
        <v/>
      </c>
      <c r="O936" s="22">
        <f>IF(OR($I936="",$G936=""),"",$I936*$G936)</f>
        <v/>
      </c>
      <c r="P936" s="22">
        <f>IF(OR($H936="",$G936=""),"",$H936*$G936)</f>
        <v/>
      </c>
    </row>
    <row r="937">
      <c r="A937" s="15" t="n"/>
      <c r="B937" s="15" t="n"/>
      <c r="C937" s="15" t="n"/>
      <c r="D937" s="16" t="n"/>
      <c r="E937" s="19" t="n"/>
      <c r="F937" s="19" t="n"/>
      <c r="G937" s="15" t="n"/>
      <c r="H937" s="20">
        <f>IF($F937="","",IF(Configuración!$C$3="Responsable inscripto",$F937/(1+IF($D937="",Configuración!$C$4,$D937)),$F937))</f>
        <v/>
      </c>
      <c r="I937" s="20">
        <f>IF(OR($E937="",$H937=""),"",$H937-$E937)</f>
        <v/>
      </c>
      <c r="J937" s="17">
        <f>IF(OR($I937="",N($H937)=0),"",$I937/$H937)</f>
        <v/>
      </c>
      <c r="K937" s="17">
        <f>IF(OR($I937="",N($E937)=0),"",$I937/$E937)</f>
        <v/>
      </c>
      <c r="L937" s="17">
        <f>IF($C937="","",IFERROR(INDEX(Rubros!$B$2:$B$31,MATCH($C937,Rubros!$A$2:$A$31,0)),""))</f>
        <v/>
      </c>
      <c r="M937" s="21">
        <f>IF($J937="","",IF($J937&lt;0,"Pierde plata",IF($L937="","Sin objetivo",IF($J937&gt;=$L937,"OK","Bajo objetivo"))))</f>
        <v/>
      </c>
      <c r="N937" s="20">
        <f>IF(OR($E937="",$L937="",N($L937)&gt;=1),"",ROUNDUP($E937/(1-$L937)*IF(Configuración!$C$3="Responsable inscripto",1+IF($D937="",Configuración!$C$4,$D937),1),0))</f>
        <v/>
      </c>
      <c r="O937" s="22">
        <f>IF(OR($I937="",$G937=""),"",$I937*$G937)</f>
        <v/>
      </c>
      <c r="P937" s="22">
        <f>IF(OR($H937="",$G937=""),"",$H937*$G937)</f>
        <v/>
      </c>
    </row>
    <row r="938">
      <c r="A938" s="15" t="n"/>
      <c r="B938" s="15" t="n"/>
      <c r="C938" s="15" t="n"/>
      <c r="D938" s="16" t="n"/>
      <c r="E938" s="19" t="n"/>
      <c r="F938" s="19" t="n"/>
      <c r="G938" s="15" t="n"/>
      <c r="H938" s="20">
        <f>IF($F938="","",IF(Configuración!$C$3="Responsable inscripto",$F938/(1+IF($D938="",Configuración!$C$4,$D938)),$F938))</f>
        <v/>
      </c>
      <c r="I938" s="20">
        <f>IF(OR($E938="",$H938=""),"",$H938-$E938)</f>
        <v/>
      </c>
      <c r="J938" s="17">
        <f>IF(OR($I938="",N($H938)=0),"",$I938/$H938)</f>
        <v/>
      </c>
      <c r="K938" s="17">
        <f>IF(OR($I938="",N($E938)=0),"",$I938/$E938)</f>
        <v/>
      </c>
      <c r="L938" s="17">
        <f>IF($C938="","",IFERROR(INDEX(Rubros!$B$2:$B$31,MATCH($C938,Rubros!$A$2:$A$31,0)),""))</f>
        <v/>
      </c>
      <c r="M938" s="21">
        <f>IF($J938="","",IF($J938&lt;0,"Pierde plata",IF($L938="","Sin objetivo",IF($J938&gt;=$L938,"OK","Bajo objetivo"))))</f>
        <v/>
      </c>
      <c r="N938" s="20">
        <f>IF(OR($E938="",$L938="",N($L938)&gt;=1),"",ROUNDUP($E938/(1-$L938)*IF(Configuración!$C$3="Responsable inscripto",1+IF($D938="",Configuración!$C$4,$D938),1),0))</f>
        <v/>
      </c>
      <c r="O938" s="22">
        <f>IF(OR($I938="",$G938=""),"",$I938*$G938)</f>
        <v/>
      </c>
      <c r="P938" s="22">
        <f>IF(OR($H938="",$G938=""),"",$H938*$G938)</f>
        <v/>
      </c>
    </row>
    <row r="939">
      <c r="A939" s="15" t="n"/>
      <c r="B939" s="15" t="n"/>
      <c r="C939" s="15" t="n"/>
      <c r="D939" s="16" t="n"/>
      <c r="E939" s="19" t="n"/>
      <c r="F939" s="19" t="n"/>
      <c r="G939" s="15" t="n"/>
      <c r="H939" s="20">
        <f>IF($F939="","",IF(Configuración!$C$3="Responsable inscripto",$F939/(1+IF($D939="",Configuración!$C$4,$D939)),$F939))</f>
        <v/>
      </c>
      <c r="I939" s="20">
        <f>IF(OR($E939="",$H939=""),"",$H939-$E939)</f>
        <v/>
      </c>
      <c r="J939" s="17">
        <f>IF(OR($I939="",N($H939)=0),"",$I939/$H939)</f>
        <v/>
      </c>
      <c r="K939" s="17">
        <f>IF(OR($I939="",N($E939)=0),"",$I939/$E939)</f>
        <v/>
      </c>
      <c r="L939" s="17">
        <f>IF($C939="","",IFERROR(INDEX(Rubros!$B$2:$B$31,MATCH($C939,Rubros!$A$2:$A$31,0)),""))</f>
        <v/>
      </c>
      <c r="M939" s="21">
        <f>IF($J939="","",IF($J939&lt;0,"Pierde plata",IF($L939="","Sin objetivo",IF($J939&gt;=$L939,"OK","Bajo objetivo"))))</f>
        <v/>
      </c>
      <c r="N939" s="20">
        <f>IF(OR($E939="",$L939="",N($L939)&gt;=1),"",ROUNDUP($E939/(1-$L939)*IF(Configuración!$C$3="Responsable inscripto",1+IF($D939="",Configuración!$C$4,$D939),1),0))</f>
        <v/>
      </c>
      <c r="O939" s="22">
        <f>IF(OR($I939="",$G939=""),"",$I939*$G939)</f>
        <v/>
      </c>
      <c r="P939" s="22">
        <f>IF(OR($H939="",$G939=""),"",$H939*$G939)</f>
        <v/>
      </c>
    </row>
    <row r="940">
      <c r="A940" s="15" t="n"/>
      <c r="B940" s="15" t="n"/>
      <c r="C940" s="15" t="n"/>
      <c r="D940" s="16" t="n"/>
      <c r="E940" s="19" t="n"/>
      <c r="F940" s="19" t="n"/>
      <c r="G940" s="15" t="n"/>
      <c r="H940" s="20">
        <f>IF($F940="","",IF(Configuración!$C$3="Responsable inscripto",$F940/(1+IF($D940="",Configuración!$C$4,$D940)),$F940))</f>
        <v/>
      </c>
      <c r="I940" s="20">
        <f>IF(OR($E940="",$H940=""),"",$H940-$E940)</f>
        <v/>
      </c>
      <c r="J940" s="17">
        <f>IF(OR($I940="",N($H940)=0),"",$I940/$H940)</f>
        <v/>
      </c>
      <c r="K940" s="17">
        <f>IF(OR($I940="",N($E940)=0),"",$I940/$E940)</f>
        <v/>
      </c>
      <c r="L940" s="17">
        <f>IF($C940="","",IFERROR(INDEX(Rubros!$B$2:$B$31,MATCH($C940,Rubros!$A$2:$A$31,0)),""))</f>
        <v/>
      </c>
      <c r="M940" s="21">
        <f>IF($J940="","",IF($J940&lt;0,"Pierde plata",IF($L940="","Sin objetivo",IF($J940&gt;=$L940,"OK","Bajo objetivo"))))</f>
        <v/>
      </c>
      <c r="N940" s="20">
        <f>IF(OR($E940="",$L940="",N($L940)&gt;=1),"",ROUNDUP($E940/(1-$L940)*IF(Configuración!$C$3="Responsable inscripto",1+IF($D940="",Configuración!$C$4,$D940),1),0))</f>
        <v/>
      </c>
      <c r="O940" s="22">
        <f>IF(OR($I940="",$G940=""),"",$I940*$G940)</f>
        <v/>
      </c>
      <c r="P940" s="22">
        <f>IF(OR($H940="",$G940=""),"",$H940*$G940)</f>
        <v/>
      </c>
    </row>
    <row r="941">
      <c r="A941" s="15" t="n"/>
      <c r="B941" s="15" t="n"/>
      <c r="C941" s="15" t="n"/>
      <c r="D941" s="16" t="n"/>
      <c r="E941" s="19" t="n"/>
      <c r="F941" s="19" t="n"/>
      <c r="G941" s="15" t="n"/>
      <c r="H941" s="20">
        <f>IF($F941="","",IF(Configuración!$C$3="Responsable inscripto",$F941/(1+IF($D941="",Configuración!$C$4,$D941)),$F941))</f>
        <v/>
      </c>
      <c r="I941" s="20">
        <f>IF(OR($E941="",$H941=""),"",$H941-$E941)</f>
        <v/>
      </c>
      <c r="J941" s="17">
        <f>IF(OR($I941="",N($H941)=0),"",$I941/$H941)</f>
        <v/>
      </c>
      <c r="K941" s="17">
        <f>IF(OR($I941="",N($E941)=0),"",$I941/$E941)</f>
        <v/>
      </c>
      <c r="L941" s="17">
        <f>IF($C941="","",IFERROR(INDEX(Rubros!$B$2:$B$31,MATCH($C941,Rubros!$A$2:$A$31,0)),""))</f>
        <v/>
      </c>
      <c r="M941" s="21">
        <f>IF($J941="","",IF($J941&lt;0,"Pierde plata",IF($L941="","Sin objetivo",IF($J941&gt;=$L941,"OK","Bajo objetivo"))))</f>
        <v/>
      </c>
      <c r="N941" s="20">
        <f>IF(OR($E941="",$L941="",N($L941)&gt;=1),"",ROUNDUP($E941/(1-$L941)*IF(Configuración!$C$3="Responsable inscripto",1+IF($D941="",Configuración!$C$4,$D941),1),0))</f>
        <v/>
      </c>
      <c r="O941" s="22">
        <f>IF(OR($I941="",$G941=""),"",$I941*$G941)</f>
        <v/>
      </c>
      <c r="P941" s="22">
        <f>IF(OR($H941="",$G941=""),"",$H941*$G941)</f>
        <v/>
      </c>
    </row>
    <row r="942">
      <c r="A942" s="15" t="n"/>
      <c r="B942" s="15" t="n"/>
      <c r="C942" s="15" t="n"/>
      <c r="D942" s="16" t="n"/>
      <c r="E942" s="19" t="n"/>
      <c r="F942" s="19" t="n"/>
      <c r="G942" s="15" t="n"/>
      <c r="H942" s="20">
        <f>IF($F942="","",IF(Configuración!$C$3="Responsable inscripto",$F942/(1+IF($D942="",Configuración!$C$4,$D942)),$F942))</f>
        <v/>
      </c>
      <c r="I942" s="20">
        <f>IF(OR($E942="",$H942=""),"",$H942-$E942)</f>
        <v/>
      </c>
      <c r="J942" s="17">
        <f>IF(OR($I942="",N($H942)=0),"",$I942/$H942)</f>
        <v/>
      </c>
      <c r="K942" s="17">
        <f>IF(OR($I942="",N($E942)=0),"",$I942/$E942)</f>
        <v/>
      </c>
      <c r="L942" s="17">
        <f>IF($C942="","",IFERROR(INDEX(Rubros!$B$2:$B$31,MATCH($C942,Rubros!$A$2:$A$31,0)),""))</f>
        <v/>
      </c>
      <c r="M942" s="21">
        <f>IF($J942="","",IF($J942&lt;0,"Pierde plata",IF($L942="","Sin objetivo",IF($J942&gt;=$L942,"OK","Bajo objetivo"))))</f>
        <v/>
      </c>
      <c r="N942" s="20">
        <f>IF(OR($E942="",$L942="",N($L942)&gt;=1),"",ROUNDUP($E942/(1-$L942)*IF(Configuración!$C$3="Responsable inscripto",1+IF($D942="",Configuración!$C$4,$D942),1),0))</f>
        <v/>
      </c>
      <c r="O942" s="22">
        <f>IF(OR($I942="",$G942=""),"",$I942*$G942)</f>
        <v/>
      </c>
      <c r="P942" s="22">
        <f>IF(OR($H942="",$G942=""),"",$H942*$G942)</f>
        <v/>
      </c>
    </row>
    <row r="943">
      <c r="A943" s="15" t="n"/>
      <c r="B943" s="15" t="n"/>
      <c r="C943" s="15" t="n"/>
      <c r="D943" s="16" t="n"/>
      <c r="E943" s="19" t="n"/>
      <c r="F943" s="19" t="n"/>
      <c r="G943" s="15" t="n"/>
      <c r="H943" s="20">
        <f>IF($F943="","",IF(Configuración!$C$3="Responsable inscripto",$F943/(1+IF($D943="",Configuración!$C$4,$D943)),$F943))</f>
        <v/>
      </c>
      <c r="I943" s="20">
        <f>IF(OR($E943="",$H943=""),"",$H943-$E943)</f>
        <v/>
      </c>
      <c r="J943" s="17">
        <f>IF(OR($I943="",N($H943)=0),"",$I943/$H943)</f>
        <v/>
      </c>
      <c r="K943" s="17">
        <f>IF(OR($I943="",N($E943)=0),"",$I943/$E943)</f>
        <v/>
      </c>
      <c r="L943" s="17">
        <f>IF($C943="","",IFERROR(INDEX(Rubros!$B$2:$B$31,MATCH($C943,Rubros!$A$2:$A$31,0)),""))</f>
        <v/>
      </c>
      <c r="M943" s="21">
        <f>IF($J943="","",IF($J943&lt;0,"Pierde plata",IF($L943="","Sin objetivo",IF($J943&gt;=$L943,"OK","Bajo objetivo"))))</f>
        <v/>
      </c>
      <c r="N943" s="20">
        <f>IF(OR($E943="",$L943="",N($L943)&gt;=1),"",ROUNDUP($E943/(1-$L943)*IF(Configuración!$C$3="Responsable inscripto",1+IF($D943="",Configuración!$C$4,$D943),1),0))</f>
        <v/>
      </c>
      <c r="O943" s="22">
        <f>IF(OR($I943="",$G943=""),"",$I943*$G943)</f>
        <v/>
      </c>
      <c r="P943" s="22">
        <f>IF(OR($H943="",$G943=""),"",$H943*$G943)</f>
        <v/>
      </c>
    </row>
    <row r="944">
      <c r="A944" s="15" t="n"/>
      <c r="B944" s="15" t="n"/>
      <c r="C944" s="15" t="n"/>
      <c r="D944" s="16" t="n"/>
      <c r="E944" s="19" t="n"/>
      <c r="F944" s="19" t="n"/>
      <c r="G944" s="15" t="n"/>
      <c r="H944" s="20">
        <f>IF($F944="","",IF(Configuración!$C$3="Responsable inscripto",$F944/(1+IF($D944="",Configuración!$C$4,$D944)),$F944))</f>
        <v/>
      </c>
      <c r="I944" s="20">
        <f>IF(OR($E944="",$H944=""),"",$H944-$E944)</f>
        <v/>
      </c>
      <c r="J944" s="17">
        <f>IF(OR($I944="",N($H944)=0),"",$I944/$H944)</f>
        <v/>
      </c>
      <c r="K944" s="17">
        <f>IF(OR($I944="",N($E944)=0),"",$I944/$E944)</f>
        <v/>
      </c>
      <c r="L944" s="17">
        <f>IF($C944="","",IFERROR(INDEX(Rubros!$B$2:$B$31,MATCH($C944,Rubros!$A$2:$A$31,0)),""))</f>
        <v/>
      </c>
      <c r="M944" s="21">
        <f>IF($J944="","",IF($J944&lt;0,"Pierde plata",IF($L944="","Sin objetivo",IF($J944&gt;=$L944,"OK","Bajo objetivo"))))</f>
        <v/>
      </c>
      <c r="N944" s="20">
        <f>IF(OR($E944="",$L944="",N($L944)&gt;=1),"",ROUNDUP($E944/(1-$L944)*IF(Configuración!$C$3="Responsable inscripto",1+IF($D944="",Configuración!$C$4,$D944),1),0))</f>
        <v/>
      </c>
      <c r="O944" s="22">
        <f>IF(OR($I944="",$G944=""),"",$I944*$G944)</f>
        <v/>
      </c>
      <c r="P944" s="22">
        <f>IF(OR($H944="",$G944=""),"",$H944*$G944)</f>
        <v/>
      </c>
    </row>
    <row r="945">
      <c r="A945" s="15" t="n"/>
      <c r="B945" s="15" t="n"/>
      <c r="C945" s="15" t="n"/>
      <c r="D945" s="16" t="n"/>
      <c r="E945" s="19" t="n"/>
      <c r="F945" s="19" t="n"/>
      <c r="G945" s="15" t="n"/>
      <c r="H945" s="20">
        <f>IF($F945="","",IF(Configuración!$C$3="Responsable inscripto",$F945/(1+IF($D945="",Configuración!$C$4,$D945)),$F945))</f>
        <v/>
      </c>
      <c r="I945" s="20">
        <f>IF(OR($E945="",$H945=""),"",$H945-$E945)</f>
        <v/>
      </c>
      <c r="J945" s="17">
        <f>IF(OR($I945="",N($H945)=0),"",$I945/$H945)</f>
        <v/>
      </c>
      <c r="K945" s="17">
        <f>IF(OR($I945="",N($E945)=0),"",$I945/$E945)</f>
        <v/>
      </c>
      <c r="L945" s="17">
        <f>IF($C945="","",IFERROR(INDEX(Rubros!$B$2:$B$31,MATCH($C945,Rubros!$A$2:$A$31,0)),""))</f>
        <v/>
      </c>
      <c r="M945" s="21">
        <f>IF($J945="","",IF($J945&lt;0,"Pierde plata",IF($L945="","Sin objetivo",IF($J945&gt;=$L945,"OK","Bajo objetivo"))))</f>
        <v/>
      </c>
      <c r="N945" s="20">
        <f>IF(OR($E945="",$L945="",N($L945)&gt;=1),"",ROUNDUP($E945/(1-$L945)*IF(Configuración!$C$3="Responsable inscripto",1+IF($D945="",Configuración!$C$4,$D945),1),0))</f>
        <v/>
      </c>
      <c r="O945" s="22">
        <f>IF(OR($I945="",$G945=""),"",$I945*$G945)</f>
        <v/>
      </c>
      <c r="P945" s="22">
        <f>IF(OR($H945="",$G945=""),"",$H945*$G945)</f>
        <v/>
      </c>
    </row>
    <row r="946">
      <c r="A946" s="15" t="n"/>
      <c r="B946" s="15" t="n"/>
      <c r="C946" s="15" t="n"/>
      <c r="D946" s="16" t="n"/>
      <c r="E946" s="19" t="n"/>
      <c r="F946" s="19" t="n"/>
      <c r="G946" s="15" t="n"/>
      <c r="H946" s="20">
        <f>IF($F946="","",IF(Configuración!$C$3="Responsable inscripto",$F946/(1+IF($D946="",Configuración!$C$4,$D946)),$F946))</f>
        <v/>
      </c>
      <c r="I946" s="20">
        <f>IF(OR($E946="",$H946=""),"",$H946-$E946)</f>
        <v/>
      </c>
      <c r="J946" s="17">
        <f>IF(OR($I946="",N($H946)=0),"",$I946/$H946)</f>
        <v/>
      </c>
      <c r="K946" s="17">
        <f>IF(OR($I946="",N($E946)=0),"",$I946/$E946)</f>
        <v/>
      </c>
      <c r="L946" s="17">
        <f>IF($C946="","",IFERROR(INDEX(Rubros!$B$2:$B$31,MATCH($C946,Rubros!$A$2:$A$31,0)),""))</f>
        <v/>
      </c>
      <c r="M946" s="21">
        <f>IF($J946="","",IF($J946&lt;0,"Pierde plata",IF($L946="","Sin objetivo",IF($J946&gt;=$L946,"OK","Bajo objetivo"))))</f>
        <v/>
      </c>
      <c r="N946" s="20">
        <f>IF(OR($E946="",$L946="",N($L946)&gt;=1),"",ROUNDUP($E946/(1-$L946)*IF(Configuración!$C$3="Responsable inscripto",1+IF($D946="",Configuración!$C$4,$D946),1),0))</f>
        <v/>
      </c>
      <c r="O946" s="22">
        <f>IF(OR($I946="",$G946=""),"",$I946*$G946)</f>
        <v/>
      </c>
      <c r="P946" s="22">
        <f>IF(OR($H946="",$G946=""),"",$H946*$G946)</f>
        <v/>
      </c>
    </row>
    <row r="947">
      <c r="A947" s="15" t="n"/>
      <c r="B947" s="15" t="n"/>
      <c r="C947" s="15" t="n"/>
      <c r="D947" s="16" t="n"/>
      <c r="E947" s="19" t="n"/>
      <c r="F947" s="19" t="n"/>
      <c r="G947" s="15" t="n"/>
      <c r="H947" s="20">
        <f>IF($F947="","",IF(Configuración!$C$3="Responsable inscripto",$F947/(1+IF($D947="",Configuración!$C$4,$D947)),$F947))</f>
        <v/>
      </c>
      <c r="I947" s="20">
        <f>IF(OR($E947="",$H947=""),"",$H947-$E947)</f>
        <v/>
      </c>
      <c r="J947" s="17">
        <f>IF(OR($I947="",N($H947)=0),"",$I947/$H947)</f>
        <v/>
      </c>
      <c r="K947" s="17">
        <f>IF(OR($I947="",N($E947)=0),"",$I947/$E947)</f>
        <v/>
      </c>
      <c r="L947" s="17">
        <f>IF($C947="","",IFERROR(INDEX(Rubros!$B$2:$B$31,MATCH($C947,Rubros!$A$2:$A$31,0)),""))</f>
        <v/>
      </c>
      <c r="M947" s="21">
        <f>IF($J947="","",IF($J947&lt;0,"Pierde plata",IF($L947="","Sin objetivo",IF($J947&gt;=$L947,"OK","Bajo objetivo"))))</f>
        <v/>
      </c>
      <c r="N947" s="20">
        <f>IF(OR($E947="",$L947="",N($L947)&gt;=1),"",ROUNDUP($E947/(1-$L947)*IF(Configuración!$C$3="Responsable inscripto",1+IF($D947="",Configuración!$C$4,$D947),1),0))</f>
        <v/>
      </c>
      <c r="O947" s="22">
        <f>IF(OR($I947="",$G947=""),"",$I947*$G947)</f>
        <v/>
      </c>
      <c r="P947" s="22">
        <f>IF(OR($H947="",$G947=""),"",$H947*$G947)</f>
        <v/>
      </c>
    </row>
    <row r="948">
      <c r="A948" s="15" t="n"/>
      <c r="B948" s="15" t="n"/>
      <c r="C948" s="15" t="n"/>
      <c r="D948" s="16" t="n"/>
      <c r="E948" s="19" t="n"/>
      <c r="F948" s="19" t="n"/>
      <c r="G948" s="15" t="n"/>
      <c r="H948" s="20">
        <f>IF($F948="","",IF(Configuración!$C$3="Responsable inscripto",$F948/(1+IF($D948="",Configuración!$C$4,$D948)),$F948))</f>
        <v/>
      </c>
      <c r="I948" s="20">
        <f>IF(OR($E948="",$H948=""),"",$H948-$E948)</f>
        <v/>
      </c>
      <c r="J948" s="17">
        <f>IF(OR($I948="",N($H948)=0),"",$I948/$H948)</f>
        <v/>
      </c>
      <c r="K948" s="17">
        <f>IF(OR($I948="",N($E948)=0),"",$I948/$E948)</f>
        <v/>
      </c>
      <c r="L948" s="17">
        <f>IF($C948="","",IFERROR(INDEX(Rubros!$B$2:$B$31,MATCH($C948,Rubros!$A$2:$A$31,0)),""))</f>
        <v/>
      </c>
      <c r="M948" s="21">
        <f>IF($J948="","",IF($J948&lt;0,"Pierde plata",IF($L948="","Sin objetivo",IF($J948&gt;=$L948,"OK","Bajo objetivo"))))</f>
        <v/>
      </c>
      <c r="N948" s="20">
        <f>IF(OR($E948="",$L948="",N($L948)&gt;=1),"",ROUNDUP($E948/(1-$L948)*IF(Configuración!$C$3="Responsable inscripto",1+IF($D948="",Configuración!$C$4,$D948),1),0))</f>
        <v/>
      </c>
      <c r="O948" s="22">
        <f>IF(OR($I948="",$G948=""),"",$I948*$G948)</f>
        <v/>
      </c>
      <c r="P948" s="22">
        <f>IF(OR($H948="",$G948=""),"",$H948*$G948)</f>
        <v/>
      </c>
    </row>
    <row r="949">
      <c r="A949" s="15" t="n"/>
      <c r="B949" s="15" t="n"/>
      <c r="C949" s="15" t="n"/>
      <c r="D949" s="16" t="n"/>
      <c r="E949" s="19" t="n"/>
      <c r="F949" s="19" t="n"/>
      <c r="G949" s="15" t="n"/>
      <c r="H949" s="20">
        <f>IF($F949="","",IF(Configuración!$C$3="Responsable inscripto",$F949/(1+IF($D949="",Configuración!$C$4,$D949)),$F949))</f>
        <v/>
      </c>
      <c r="I949" s="20">
        <f>IF(OR($E949="",$H949=""),"",$H949-$E949)</f>
        <v/>
      </c>
      <c r="J949" s="17">
        <f>IF(OR($I949="",N($H949)=0),"",$I949/$H949)</f>
        <v/>
      </c>
      <c r="K949" s="17">
        <f>IF(OR($I949="",N($E949)=0),"",$I949/$E949)</f>
        <v/>
      </c>
      <c r="L949" s="17">
        <f>IF($C949="","",IFERROR(INDEX(Rubros!$B$2:$B$31,MATCH($C949,Rubros!$A$2:$A$31,0)),""))</f>
        <v/>
      </c>
      <c r="M949" s="21">
        <f>IF($J949="","",IF($J949&lt;0,"Pierde plata",IF($L949="","Sin objetivo",IF($J949&gt;=$L949,"OK","Bajo objetivo"))))</f>
        <v/>
      </c>
      <c r="N949" s="20">
        <f>IF(OR($E949="",$L949="",N($L949)&gt;=1),"",ROUNDUP($E949/(1-$L949)*IF(Configuración!$C$3="Responsable inscripto",1+IF($D949="",Configuración!$C$4,$D949),1),0))</f>
        <v/>
      </c>
      <c r="O949" s="22">
        <f>IF(OR($I949="",$G949=""),"",$I949*$G949)</f>
        <v/>
      </c>
      <c r="P949" s="22">
        <f>IF(OR($H949="",$G949=""),"",$H949*$G949)</f>
        <v/>
      </c>
    </row>
    <row r="950">
      <c r="A950" s="15" t="n"/>
      <c r="B950" s="15" t="n"/>
      <c r="C950" s="15" t="n"/>
      <c r="D950" s="16" t="n"/>
      <c r="E950" s="19" t="n"/>
      <c r="F950" s="19" t="n"/>
      <c r="G950" s="15" t="n"/>
      <c r="H950" s="20">
        <f>IF($F950="","",IF(Configuración!$C$3="Responsable inscripto",$F950/(1+IF($D950="",Configuración!$C$4,$D950)),$F950))</f>
        <v/>
      </c>
      <c r="I950" s="20">
        <f>IF(OR($E950="",$H950=""),"",$H950-$E950)</f>
        <v/>
      </c>
      <c r="J950" s="17">
        <f>IF(OR($I950="",N($H950)=0),"",$I950/$H950)</f>
        <v/>
      </c>
      <c r="K950" s="17">
        <f>IF(OR($I950="",N($E950)=0),"",$I950/$E950)</f>
        <v/>
      </c>
      <c r="L950" s="17">
        <f>IF($C950="","",IFERROR(INDEX(Rubros!$B$2:$B$31,MATCH($C950,Rubros!$A$2:$A$31,0)),""))</f>
        <v/>
      </c>
      <c r="M950" s="21">
        <f>IF($J950="","",IF($J950&lt;0,"Pierde plata",IF($L950="","Sin objetivo",IF($J950&gt;=$L950,"OK","Bajo objetivo"))))</f>
        <v/>
      </c>
      <c r="N950" s="20">
        <f>IF(OR($E950="",$L950="",N($L950)&gt;=1),"",ROUNDUP($E950/(1-$L950)*IF(Configuración!$C$3="Responsable inscripto",1+IF($D950="",Configuración!$C$4,$D950),1),0))</f>
        <v/>
      </c>
      <c r="O950" s="22">
        <f>IF(OR($I950="",$G950=""),"",$I950*$G950)</f>
        <v/>
      </c>
      <c r="P950" s="22">
        <f>IF(OR($H950="",$G950=""),"",$H950*$G950)</f>
        <v/>
      </c>
    </row>
    <row r="951">
      <c r="A951" s="15" t="n"/>
      <c r="B951" s="15" t="n"/>
      <c r="C951" s="15" t="n"/>
      <c r="D951" s="16" t="n"/>
      <c r="E951" s="19" t="n"/>
      <c r="F951" s="19" t="n"/>
      <c r="G951" s="15" t="n"/>
      <c r="H951" s="20">
        <f>IF($F951="","",IF(Configuración!$C$3="Responsable inscripto",$F951/(1+IF($D951="",Configuración!$C$4,$D951)),$F951))</f>
        <v/>
      </c>
      <c r="I951" s="20">
        <f>IF(OR($E951="",$H951=""),"",$H951-$E951)</f>
        <v/>
      </c>
      <c r="J951" s="17">
        <f>IF(OR($I951="",N($H951)=0),"",$I951/$H951)</f>
        <v/>
      </c>
      <c r="K951" s="17">
        <f>IF(OR($I951="",N($E951)=0),"",$I951/$E951)</f>
        <v/>
      </c>
      <c r="L951" s="17">
        <f>IF($C951="","",IFERROR(INDEX(Rubros!$B$2:$B$31,MATCH($C951,Rubros!$A$2:$A$31,0)),""))</f>
        <v/>
      </c>
      <c r="M951" s="21">
        <f>IF($J951="","",IF($J951&lt;0,"Pierde plata",IF($L951="","Sin objetivo",IF($J951&gt;=$L951,"OK","Bajo objetivo"))))</f>
        <v/>
      </c>
      <c r="N951" s="20">
        <f>IF(OR($E951="",$L951="",N($L951)&gt;=1),"",ROUNDUP($E951/(1-$L951)*IF(Configuración!$C$3="Responsable inscripto",1+IF($D951="",Configuración!$C$4,$D951),1),0))</f>
        <v/>
      </c>
      <c r="O951" s="22">
        <f>IF(OR($I951="",$G951=""),"",$I951*$G951)</f>
        <v/>
      </c>
      <c r="P951" s="22">
        <f>IF(OR($H951="",$G951=""),"",$H951*$G951)</f>
        <v/>
      </c>
    </row>
    <row r="952">
      <c r="A952" s="15" t="n"/>
      <c r="B952" s="15" t="n"/>
      <c r="C952" s="15" t="n"/>
      <c r="D952" s="16" t="n"/>
      <c r="E952" s="19" t="n"/>
      <c r="F952" s="19" t="n"/>
      <c r="G952" s="15" t="n"/>
      <c r="H952" s="20">
        <f>IF($F952="","",IF(Configuración!$C$3="Responsable inscripto",$F952/(1+IF($D952="",Configuración!$C$4,$D952)),$F952))</f>
        <v/>
      </c>
      <c r="I952" s="20">
        <f>IF(OR($E952="",$H952=""),"",$H952-$E952)</f>
        <v/>
      </c>
      <c r="J952" s="17">
        <f>IF(OR($I952="",N($H952)=0),"",$I952/$H952)</f>
        <v/>
      </c>
      <c r="K952" s="17">
        <f>IF(OR($I952="",N($E952)=0),"",$I952/$E952)</f>
        <v/>
      </c>
      <c r="L952" s="17">
        <f>IF($C952="","",IFERROR(INDEX(Rubros!$B$2:$B$31,MATCH($C952,Rubros!$A$2:$A$31,0)),""))</f>
        <v/>
      </c>
      <c r="M952" s="21">
        <f>IF($J952="","",IF($J952&lt;0,"Pierde plata",IF($L952="","Sin objetivo",IF($J952&gt;=$L952,"OK","Bajo objetivo"))))</f>
        <v/>
      </c>
      <c r="N952" s="20">
        <f>IF(OR($E952="",$L952="",N($L952)&gt;=1),"",ROUNDUP($E952/(1-$L952)*IF(Configuración!$C$3="Responsable inscripto",1+IF($D952="",Configuración!$C$4,$D952),1),0))</f>
        <v/>
      </c>
      <c r="O952" s="22">
        <f>IF(OR($I952="",$G952=""),"",$I952*$G952)</f>
        <v/>
      </c>
      <c r="P952" s="22">
        <f>IF(OR($H952="",$G952=""),"",$H952*$G952)</f>
        <v/>
      </c>
    </row>
    <row r="953">
      <c r="A953" s="15" t="n"/>
      <c r="B953" s="15" t="n"/>
      <c r="C953" s="15" t="n"/>
      <c r="D953" s="16" t="n"/>
      <c r="E953" s="19" t="n"/>
      <c r="F953" s="19" t="n"/>
      <c r="G953" s="15" t="n"/>
      <c r="H953" s="20">
        <f>IF($F953="","",IF(Configuración!$C$3="Responsable inscripto",$F953/(1+IF($D953="",Configuración!$C$4,$D953)),$F953))</f>
        <v/>
      </c>
      <c r="I953" s="20">
        <f>IF(OR($E953="",$H953=""),"",$H953-$E953)</f>
        <v/>
      </c>
      <c r="J953" s="17">
        <f>IF(OR($I953="",N($H953)=0),"",$I953/$H953)</f>
        <v/>
      </c>
      <c r="K953" s="17">
        <f>IF(OR($I953="",N($E953)=0),"",$I953/$E953)</f>
        <v/>
      </c>
      <c r="L953" s="17">
        <f>IF($C953="","",IFERROR(INDEX(Rubros!$B$2:$B$31,MATCH($C953,Rubros!$A$2:$A$31,0)),""))</f>
        <v/>
      </c>
      <c r="M953" s="21">
        <f>IF($J953="","",IF($J953&lt;0,"Pierde plata",IF($L953="","Sin objetivo",IF($J953&gt;=$L953,"OK","Bajo objetivo"))))</f>
        <v/>
      </c>
      <c r="N953" s="20">
        <f>IF(OR($E953="",$L953="",N($L953)&gt;=1),"",ROUNDUP($E953/(1-$L953)*IF(Configuración!$C$3="Responsable inscripto",1+IF($D953="",Configuración!$C$4,$D953),1),0))</f>
        <v/>
      </c>
      <c r="O953" s="22">
        <f>IF(OR($I953="",$G953=""),"",$I953*$G953)</f>
        <v/>
      </c>
      <c r="P953" s="22">
        <f>IF(OR($H953="",$G953=""),"",$H953*$G953)</f>
        <v/>
      </c>
    </row>
    <row r="954">
      <c r="A954" s="15" t="n"/>
      <c r="B954" s="15" t="n"/>
      <c r="C954" s="15" t="n"/>
      <c r="D954" s="16" t="n"/>
      <c r="E954" s="19" t="n"/>
      <c r="F954" s="19" t="n"/>
      <c r="G954" s="15" t="n"/>
      <c r="H954" s="20">
        <f>IF($F954="","",IF(Configuración!$C$3="Responsable inscripto",$F954/(1+IF($D954="",Configuración!$C$4,$D954)),$F954))</f>
        <v/>
      </c>
      <c r="I954" s="20">
        <f>IF(OR($E954="",$H954=""),"",$H954-$E954)</f>
        <v/>
      </c>
      <c r="J954" s="17">
        <f>IF(OR($I954="",N($H954)=0),"",$I954/$H954)</f>
        <v/>
      </c>
      <c r="K954" s="17">
        <f>IF(OR($I954="",N($E954)=0),"",$I954/$E954)</f>
        <v/>
      </c>
      <c r="L954" s="17">
        <f>IF($C954="","",IFERROR(INDEX(Rubros!$B$2:$B$31,MATCH($C954,Rubros!$A$2:$A$31,0)),""))</f>
        <v/>
      </c>
      <c r="M954" s="21">
        <f>IF($J954="","",IF($J954&lt;0,"Pierde plata",IF($L954="","Sin objetivo",IF($J954&gt;=$L954,"OK","Bajo objetivo"))))</f>
        <v/>
      </c>
      <c r="N954" s="20">
        <f>IF(OR($E954="",$L954="",N($L954)&gt;=1),"",ROUNDUP($E954/(1-$L954)*IF(Configuración!$C$3="Responsable inscripto",1+IF($D954="",Configuración!$C$4,$D954),1),0))</f>
        <v/>
      </c>
      <c r="O954" s="22">
        <f>IF(OR($I954="",$G954=""),"",$I954*$G954)</f>
        <v/>
      </c>
      <c r="P954" s="22">
        <f>IF(OR($H954="",$G954=""),"",$H954*$G954)</f>
        <v/>
      </c>
    </row>
    <row r="955">
      <c r="A955" s="15" t="n"/>
      <c r="B955" s="15" t="n"/>
      <c r="C955" s="15" t="n"/>
      <c r="D955" s="16" t="n"/>
      <c r="E955" s="19" t="n"/>
      <c r="F955" s="19" t="n"/>
      <c r="G955" s="15" t="n"/>
      <c r="H955" s="20">
        <f>IF($F955="","",IF(Configuración!$C$3="Responsable inscripto",$F955/(1+IF($D955="",Configuración!$C$4,$D955)),$F955))</f>
        <v/>
      </c>
      <c r="I955" s="20">
        <f>IF(OR($E955="",$H955=""),"",$H955-$E955)</f>
        <v/>
      </c>
      <c r="J955" s="17">
        <f>IF(OR($I955="",N($H955)=0),"",$I955/$H955)</f>
        <v/>
      </c>
      <c r="K955" s="17">
        <f>IF(OR($I955="",N($E955)=0),"",$I955/$E955)</f>
        <v/>
      </c>
      <c r="L955" s="17">
        <f>IF($C955="","",IFERROR(INDEX(Rubros!$B$2:$B$31,MATCH($C955,Rubros!$A$2:$A$31,0)),""))</f>
        <v/>
      </c>
      <c r="M955" s="21">
        <f>IF($J955="","",IF($J955&lt;0,"Pierde plata",IF($L955="","Sin objetivo",IF($J955&gt;=$L955,"OK","Bajo objetivo"))))</f>
        <v/>
      </c>
      <c r="N955" s="20">
        <f>IF(OR($E955="",$L955="",N($L955)&gt;=1),"",ROUNDUP($E955/(1-$L955)*IF(Configuración!$C$3="Responsable inscripto",1+IF($D955="",Configuración!$C$4,$D955),1),0))</f>
        <v/>
      </c>
      <c r="O955" s="22">
        <f>IF(OR($I955="",$G955=""),"",$I955*$G955)</f>
        <v/>
      </c>
      <c r="P955" s="22">
        <f>IF(OR($H955="",$G955=""),"",$H955*$G955)</f>
        <v/>
      </c>
    </row>
    <row r="956">
      <c r="A956" s="15" t="n"/>
      <c r="B956" s="15" t="n"/>
      <c r="C956" s="15" t="n"/>
      <c r="D956" s="16" t="n"/>
      <c r="E956" s="19" t="n"/>
      <c r="F956" s="19" t="n"/>
      <c r="G956" s="15" t="n"/>
      <c r="H956" s="20">
        <f>IF($F956="","",IF(Configuración!$C$3="Responsable inscripto",$F956/(1+IF($D956="",Configuración!$C$4,$D956)),$F956))</f>
        <v/>
      </c>
      <c r="I956" s="20">
        <f>IF(OR($E956="",$H956=""),"",$H956-$E956)</f>
        <v/>
      </c>
      <c r="J956" s="17">
        <f>IF(OR($I956="",N($H956)=0),"",$I956/$H956)</f>
        <v/>
      </c>
      <c r="K956" s="17">
        <f>IF(OR($I956="",N($E956)=0),"",$I956/$E956)</f>
        <v/>
      </c>
      <c r="L956" s="17">
        <f>IF($C956="","",IFERROR(INDEX(Rubros!$B$2:$B$31,MATCH($C956,Rubros!$A$2:$A$31,0)),""))</f>
        <v/>
      </c>
      <c r="M956" s="21">
        <f>IF($J956="","",IF($J956&lt;0,"Pierde plata",IF($L956="","Sin objetivo",IF($J956&gt;=$L956,"OK","Bajo objetivo"))))</f>
        <v/>
      </c>
      <c r="N956" s="20">
        <f>IF(OR($E956="",$L956="",N($L956)&gt;=1),"",ROUNDUP($E956/(1-$L956)*IF(Configuración!$C$3="Responsable inscripto",1+IF($D956="",Configuración!$C$4,$D956),1),0))</f>
        <v/>
      </c>
      <c r="O956" s="22">
        <f>IF(OR($I956="",$G956=""),"",$I956*$G956)</f>
        <v/>
      </c>
      <c r="P956" s="22">
        <f>IF(OR($H956="",$G956=""),"",$H956*$G956)</f>
        <v/>
      </c>
    </row>
    <row r="957">
      <c r="A957" s="15" t="n"/>
      <c r="B957" s="15" t="n"/>
      <c r="C957" s="15" t="n"/>
      <c r="D957" s="16" t="n"/>
      <c r="E957" s="19" t="n"/>
      <c r="F957" s="19" t="n"/>
      <c r="G957" s="15" t="n"/>
      <c r="H957" s="20">
        <f>IF($F957="","",IF(Configuración!$C$3="Responsable inscripto",$F957/(1+IF($D957="",Configuración!$C$4,$D957)),$F957))</f>
        <v/>
      </c>
      <c r="I957" s="20">
        <f>IF(OR($E957="",$H957=""),"",$H957-$E957)</f>
        <v/>
      </c>
      <c r="J957" s="17">
        <f>IF(OR($I957="",N($H957)=0),"",$I957/$H957)</f>
        <v/>
      </c>
      <c r="K957" s="17">
        <f>IF(OR($I957="",N($E957)=0),"",$I957/$E957)</f>
        <v/>
      </c>
      <c r="L957" s="17">
        <f>IF($C957="","",IFERROR(INDEX(Rubros!$B$2:$B$31,MATCH($C957,Rubros!$A$2:$A$31,0)),""))</f>
        <v/>
      </c>
      <c r="M957" s="21">
        <f>IF($J957="","",IF($J957&lt;0,"Pierde plata",IF($L957="","Sin objetivo",IF($J957&gt;=$L957,"OK","Bajo objetivo"))))</f>
        <v/>
      </c>
      <c r="N957" s="20">
        <f>IF(OR($E957="",$L957="",N($L957)&gt;=1),"",ROUNDUP($E957/(1-$L957)*IF(Configuración!$C$3="Responsable inscripto",1+IF($D957="",Configuración!$C$4,$D957),1),0))</f>
        <v/>
      </c>
      <c r="O957" s="22">
        <f>IF(OR($I957="",$G957=""),"",$I957*$G957)</f>
        <v/>
      </c>
      <c r="P957" s="22">
        <f>IF(OR($H957="",$G957=""),"",$H957*$G957)</f>
        <v/>
      </c>
    </row>
    <row r="958">
      <c r="A958" s="15" t="n"/>
      <c r="B958" s="15" t="n"/>
      <c r="C958" s="15" t="n"/>
      <c r="D958" s="16" t="n"/>
      <c r="E958" s="19" t="n"/>
      <c r="F958" s="19" t="n"/>
      <c r="G958" s="15" t="n"/>
      <c r="H958" s="20">
        <f>IF($F958="","",IF(Configuración!$C$3="Responsable inscripto",$F958/(1+IF($D958="",Configuración!$C$4,$D958)),$F958))</f>
        <v/>
      </c>
      <c r="I958" s="20">
        <f>IF(OR($E958="",$H958=""),"",$H958-$E958)</f>
        <v/>
      </c>
      <c r="J958" s="17">
        <f>IF(OR($I958="",N($H958)=0),"",$I958/$H958)</f>
        <v/>
      </c>
      <c r="K958" s="17">
        <f>IF(OR($I958="",N($E958)=0),"",$I958/$E958)</f>
        <v/>
      </c>
      <c r="L958" s="17">
        <f>IF($C958="","",IFERROR(INDEX(Rubros!$B$2:$B$31,MATCH($C958,Rubros!$A$2:$A$31,0)),""))</f>
        <v/>
      </c>
      <c r="M958" s="21">
        <f>IF($J958="","",IF($J958&lt;0,"Pierde plata",IF($L958="","Sin objetivo",IF($J958&gt;=$L958,"OK","Bajo objetivo"))))</f>
        <v/>
      </c>
      <c r="N958" s="20">
        <f>IF(OR($E958="",$L958="",N($L958)&gt;=1),"",ROUNDUP($E958/(1-$L958)*IF(Configuración!$C$3="Responsable inscripto",1+IF($D958="",Configuración!$C$4,$D958),1),0))</f>
        <v/>
      </c>
      <c r="O958" s="22">
        <f>IF(OR($I958="",$G958=""),"",$I958*$G958)</f>
        <v/>
      </c>
      <c r="P958" s="22">
        <f>IF(OR($H958="",$G958=""),"",$H958*$G958)</f>
        <v/>
      </c>
    </row>
    <row r="959">
      <c r="A959" s="15" t="n"/>
      <c r="B959" s="15" t="n"/>
      <c r="C959" s="15" t="n"/>
      <c r="D959" s="16" t="n"/>
      <c r="E959" s="19" t="n"/>
      <c r="F959" s="19" t="n"/>
      <c r="G959" s="15" t="n"/>
      <c r="H959" s="20">
        <f>IF($F959="","",IF(Configuración!$C$3="Responsable inscripto",$F959/(1+IF($D959="",Configuración!$C$4,$D959)),$F959))</f>
        <v/>
      </c>
      <c r="I959" s="20">
        <f>IF(OR($E959="",$H959=""),"",$H959-$E959)</f>
        <v/>
      </c>
      <c r="J959" s="17">
        <f>IF(OR($I959="",N($H959)=0),"",$I959/$H959)</f>
        <v/>
      </c>
      <c r="K959" s="17">
        <f>IF(OR($I959="",N($E959)=0),"",$I959/$E959)</f>
        <v/>
      </c>
      <c r="L959" s="17">
        <f>IF($C959="","",IFERROR(INDEX(Rubros!$B$2:$B$31,MATCH($C959,Rubros!$A$2:$A$31,0)),""))</f>
        <v/>
      </c>
      <c r="M959" s="21">
        <f>IF($J959="","",IF($J959&lt;0,"Pierde plata",IF($L959="","Sin objetivo",IF($J959&gt;=$L959,"OK","Bajo objetivo"))))</f>
        <v/>
      </c>
      <c r="N959" s="20">
        <f>IF(OR($E959="",$L959="",N($L959)&gt;=1),"",ROUNDUP($E959/(1-$L959)*IF(Configuración!$C$3="Responsable inscripto",1+IF($D959="",Configuración!$C$4,$D959),1),0))</f>
        <v/>
      </c>
      <c r="O959" s="22">
        <f>IF(OR($I959="",$G959=""),"",$I959*$G959)</f>
        <v/>
      </c>
      <c r="P959" s="22">
        <f>IF(OR($H959="",$G959=""),"",$H959*$G959)</f>
        <v/>
      </c>
    </row>
    <row r="960">
      <c r="A960" s="15" t="n"/>
      <c r="B960" s="15" t="n"/>
      <c r="C960" s="15" t="n"/>
      <c r="D960" s="16" t="n"/>
      <c r="E960" s="19" t="n"/>
      <c r="F960" s="19" t="n"/>
      <c r="G960" s="15" t="n"/>
      <c r="H960" s="20">
        <f>IF($F960="","",IF(Configuración!$C$3="Responsable inscripto",$F960/(1+IF($D960="",Configuración!$C$4,$D960)),$F960))</f>
        <v/>
      </c>
      <c r="I960" s="20">
        <f>IF(OR($E960="",$H960=""),"",$H960-$E960)</f>
        <v/>
      </c>
      <c r="J960" s="17">
        <f>IF(OR($I960="",N($H960)=0),"",$I960/$H960)</f>
        <v/>
      </c>
      <c r="K960" s="17">
        <f>IF(OR($I960="",N($E960)=0),"",$I960/$E960)</f>
        <v/>
      </c>
      <c r="L960" s="17">
        <f>IF($C960="","",IFERROR(INDEX(Rubros!$B$2:$B$31,MATCH($C960,Rubros!$A$2:$A$31,0)),""))</f>
        <v/>
      </c>
      <c r="M960" s="21">
        <f>IF($J960="","",IF($J960&lt;0,"Pierde plata",IF($L960="","Sin objetivo",IF($J960&gt;=$L960,"OK","Bajo objetivo"))))</f>
        <v/>
      </c>
      <c r="N960" s="20">
        <f>IF(OR($E960="",$L960="",N($L960)&gt;=1),"",ROUNDUP($E960/(1-$L960)*IF(Configuración!$C$3="Responsable inscripto",1+IF($D960="",Configuración!$C$4,$D960),1),0))</f>
        <v/>
      </c>
      <c r="O960" s="22">
        <f>IF(OR($I960="",$G960=""),"",$I960*$G960)</f>
        <v/>
      </c>
      <c r="P960" s="22">
        <f>IF(OR($H960="",$G960=""),"",$H960*$G960)</f>
        <v/>
      </c>
    </row>
    <row r="961">
      <c r="A961" s="15" t="n"/>
      <c r="B961" s="15" t="n"/>
      <c r="C961" s="15" t="n"/>
      <c r="D961" s="16" t="n"/>
      <c r="E961" s="19" t="n"/>
      <c r="F961" s="19" t="n"/>
      <c r="G961" s="15" t="n"/>
      <c r="H961" s="20">
        <f>IF($F961="","",IF(Configuración!$C$3="Responsable inscripto",$F961/(1+IF($D961="",Configuración!$C$4,$D961)),$F961))</f>
        <v/>
      </c>
      <c r="I961" s="20">
        <f>IF(OR($E961="",$H961=""),"",$H961-$E961)</f>
        <v/>
      </c>
      <c r="J961" s="17">
        <f>IF(OR($I961="",N($H961)=0),"",$I961/$H961)</f>
        <v/>
      </c>
      <c r="K961" s="17">
        <f>IF(OR($I961="",N($E961)=0),"",$I961/$E961)</f>
        <v/>
      </c>
      <c r="L961" s="17">
        <f>IF($C961="","",IFERROR(INDEX(Rubros!$B$2:$B$31,MATCH($C961,Rubros!$A$2:$A$31,0)),""))</f>
        <v/>
      </c>
      <c r="M961" s="21">
        <f>IF($J961="","",IF($J961&lt;0,"Pierde plata",IF($L961="","Sin objetivo",IF($J961&gt;=$L961,"OK","Bajo objetivo"))))</f>
        <v/>
      </c>
      <c r="N961" s="20">
        <f>IF(OR($E961="",$L961="",N($L961)&gt;=1),"",ROUNDUP($E961/(1-$L961)*IF(Configuración!$C$3="Responsable inscripto",1+IF($D961="",Configuración!$C$4,$D961),1),0))</f>
        <v/>
      </c>
      <c r="O961" s="22">
        <f>IF(OR($I961="",$G961=""),"",$I961*$G961)</f>
        <v/>
      </c>
      <c r="P961" s="22">
        <f>IF(OR($H961="",$G961=""),"",$H961*$G961)</f>
        <v/>
      </c>
    </row>
    <row r="962">
      <c r="A962" s="15" t="n"/>
      <c r="B962" s="15" t="n"/>
      <c r="C962" s="15" t="n"/>
      <c r="D962" s="16" t="n"/>
      <c r="E962" s="19" t="n"/>
      <c r="F962" s="19" t="n"/>
      <c r="G962" s="15" t="n"/>
      <c r="H962" s="20">
        <f>IF($F962="","",IF(Configuración!$C$3="Responsable inscripto",$F962/(1+IF($D962="",Configuración!$C$4,$D962)),$F962))</f>
        <v/>
      </c>
      <c r="I962" s="20">
        <f>IF(OR($E962="",$H962=""),"",$H962-$E962)</f>
        <v/>
      </c>
      <c r="J962" s="17">
        <f>IF(OR($I962="",N($H962)=0),"",$I962/$H962)</f>
        <v/>
      </c>
      <c r="K962" s="17">
        <f>IF(OR($I962="",N($E962)=0),"",$I962/$E962)</f>
        <v/>
      </c>
      <c r="L962" s="17">
        <f>IF($C962="","",IFERROR(INDEX(Rubros!$B$2:$B$31,MATCH($C962,Rubros!$A$2:$A$31,0)),""))</f>
        <v/>
      </c>
      <c r="M962" s="21">
        <f>IF($J962="","",IF($J962&lt;0,"Pierde plata",IF($L962="","Sin objetivo",IF($J962&gt;=$L962,"OK","Bajo objetivo"))))</f>
        <v/>
      </c>
      <c r="N962" s="20">
        <f>IF(OR($E962="",$L962="",N($L962)&gt;=1),"",ROUNDUP($E962/(1-$L962)*IF(Configuración!$C$3="Responsable inscripto",1+IF($D962="",Configuración!$C$4,$D962),1),0))</f>
        <v/>
      </c>
      <c r="O962" s="22">
        <f>IF(OR($I962="",$G962=""),"",$I962*$G962)</f>
        <v/>
      </c>
      <c r="P962" s="22">
        <f>IF(OR($H962="",$G962=""),"",$H962*$G962)</f>
        <v/>
      </c>
    </row>
    <row r="963">
      <c r="A963" s="15" t="n"/>
      <c r="B963" s="15" t="n"/>
      <c r="C963" s="15" t="n"/>
      <c r="D963" s="16" t="n"/>
      <c r="E963" s="19" t="n"/>
      <c r="F963" s="19" t="n"/>
      <c r="G963" s="15" t="n"/>
      <c r="H963" s="20">
        <f>IF($F963="","",IF(Configuración!$C$3="Responsable inscripto",$F963/(1+IF($D963="",Configuración!$C$4,$D963)),$F963))</f>
        <v/>
      </c>
      <c r="I963" s="20">
        <f>IF(OR($E963="",$H963=""),"",$H963-$E963)</f>
        <v/>
      </c>
      <c r="J963" s="17">
        <f>IF(OR($I963="",N($H963)=0),"",$I963/$H963)</f>
        <v/>
      </c>
      <c r="K963" s="17">
        <f>IF(OR($I963="",N($E963)=0),"",$I963/$E963)</f>
        <v/>
      </c>
      <c r="L963" s="17">
        <f>IF($C963="","",IFERROR(INDEX(Rubros!$B$2:$B$31,MATCH($C963,Rubros!$A$2:$A$31,0)),""))</f>
        <v/>
      </c>
      <c r="M963" s="21">
        <f>IF($J963="","",IF($J963&lt;0,"Pierde plata",IF($L963="","Sin objetivo",IF($J963&gt;=$L963,"OK","Bajo objetivo"))))</f>
        <v/>
      </c>
      <c r="N963" s="20">
        <f>IF(OR($E963="",$L963="",N($L963)&gt;=1),"",ROUNDUP($E963/(1-$L963)*IF(Configuración!$C$3="Responsable inscripto",1+IF($D963="",Configuración!$C$4,$D963),1),0))</f>
        <v/>
      </c>
      <c r="O963" s="22">
        <f>IF(OR($I963="",$G963=""),"",$I963*$G963)</f>
        <v/>
      </c>
      <c r="P963" s="22">
        <f>IF(OR($H963="",$G963=""),"",$H963*$G963)</f>
        <v/>
      </c>
    </row>
    <row r="964">
      <c r="A964" s="15" t="n"/>
      <c r="B964" s="15" t="n"/>
      <c r="C964" s="15" t="n"/>
      <c r="D964" s="16" t="n"/>
      <c r="E964" s="19" t="n"/>
      <c r="F964" s="19" t="n"/>
      <c r="G964" s="15" t="n"/>
      <c r="H964" s="20">
        <f>IF($F964="","",IF(Configuración!$C$3="Responsable inscripto",$F964/(1+IF($D964="",Configuración!$C$4,$D964)),$F964))</f>
        <v/>
      </c>
      <c r="I964" s="20">
        <f>IF(OR($E964="",$H964=""),"",$H964-$E964)</f>
        <v/>
      </c>
      <c r="J964" s="17">
        <f>IF(OR($I964="",N($H964)=0),"",$I964/$H964)</f>
        <v/>
      </c>
      <c r="K964" s="17">
        <f>IF(OR($I964="",N($E964)=0),"",$I964/$E964)</f>
        <v/>
      </c>
      <c r="L964" s="17">
        <f>IF($C964="","",IFERROR(INDEX(Rubros!$B$2:$B$31,MATCH($C964,Rubros!$A$2:$A$31,0)),""))</f>
        <v/>
      </c>
      <c r="M964" s="21">
        <f>IF($J964="","",IF($J964&lt;0,"Pierde plata",IF($L964="","Sin objetivo",IF($J964&gt;=$L964,"OK","Bajo objetivo"))))</f>
        <v/>
      </c>
      <c r="N964" s="20">
        <f>IF(OR($E964="",$L964="",N($L964)&gt;=1),"",ROUNDUP($E964/(1-$L964)*IF(Configuración!$C$3="Responsable inscripto",1+IF($D964="",Configuración!$C$4,$D964),1),0))</f>
        <v/>
      </c>
      <c r="O964" s="22">
        <f>IF(OR($I964="",$G964=""),"",$I964*$G964)</f>
        <v/>
      </c>
      <c r="P964" s="22">
        <f>IF(OR($H964="",$G964=""),"",$H964*$G964)</f>
        <v/>
      </c>
    </row>
    <row r="965">
      <c r="A965" s="15" t="n"/>
      <c r="B965" s="15" t="n"/>
      <c r="C965" s="15" t="n"/>
      <c r="D965" s="16" t="n"/>
      <c r="E965" s="19" t="n"/>
      <c r="F965" s="19" t="n"/>
      <c r="G965" s="15" t="n"/>
      <c r="H965" s="20">
        <f>IF($F965="","",IF(Configuración!$C$3="Responsable inscripto",$F965/(1+IF($D965="",Configuración!$C$4,$D965)),$F965))</f>
        <v/>
      </c>
      <c r="I965" s="20">
        <f>IF(OR($E965="",$H965=""),"",$H965-$E965)</f>
        <v/>
      </c>
      <c r="J965" s="17">
        <f>IF(OR($I965="",N($H965)=0),"",$I965/$H965)</f>
        <v/>
      </c>
      <c r="K965" s="17">
        <f>IF(OR($I965="",N($E965)=0),"",$I965/$E965)</f>
        <v/>
      </c>
      <c r="L965" s="17">
        <f>IF($C965="","",IFERROR(INDEX(Rubros!$B$2:$B$31,MATCH($C965,Rubros!$A$2:$A$31,0)),""))</f>
        <v/>
      </c>
      <c r="M965" s="21">
        <f>IF($J965="","",IF($J965&lt;0,"Pierde plata",IF($L965="","Sin objetivo",IF($J965&gt;=$L965,"OK","Bajo objetivo"))))</f>
        <v/>
      </c>
      <c r="N965" s="20">
        <f>IF(OR($E965="",$L965="",N($L965)&gt;=1),"",ROUNDUP($E965/(1-$L965)*IF(Configuración!$C$3="Responsable inscripto",1+IF($D965="",Configuración!$C$4,$D965),1),0))</f>
        <v/>
      </c>
      <c r="O965" s="22">
        <f>IF(OR($I965="",$G965=""),"",$I965*$G965)</f>
        <v/>
      </c>
      <c r="P965" s="22">
        <f>IF(OR($H965="",$G965=""),"",$H965*$G965)</f>
        <v/>
      </c>
    </row>
    <row r="966">
      <c r="A966" s="15" t="n"/>
      <c r="B966" s="15" t="n"/>
      <c r="C966" s="15" t="n"/>
      <c r="D966" s="16" t="n"/>
      <c r="E966" s="19" t="n"/>
      <c r="F966" s="19" t="n"/>
      <c r="G966" s="15" t="n"/>
      <c r="H966" s="20">
        <f>IF($F966="","",IF(Configuración!$C$3="Responsable inscripto",$F966/(1+IF($D966="",Configuración!$C$4,$D966)),$F966))</f>
        <v/>
      </c>
      <c r="I966" s="20">
        <f>IF(OR($E966="",$H966=""),"",$H966-$E966)</f>
        <v/>
      </c>
      <c r="J966" s="17">
        <f>IF(OR($I966="",N($H966)=0),"",$I966/$H966)</f>
        <v/>
      </c>
      <c r="K966" s="17">
        <f>IF(OR($I966="",N($E966)=0),"",$I966/$E966)</f>
        <v/>
      </c>
      <c r="L966" s="17">
        <f>IF($C966="","",IFERROR(INDEX(Rubros!$B$2:$B$31,MATCH($C966,Rubros!$A$2:$A$31,0)),""))</f>
        <v/>
      </c>
      <c r="M966" s="21">
        <f>IF($J966="","",IF($J966&lt;0,"Pierde plata",IF($L966="","Sin objetivo",IF($J966&gt;=$L966,"OK","Bajo objetivo"))))</f>
        <v/>
      </c>
      <c r="N966" s="20">
        <f>IF(OR($E966="",$L966="",N($L966)&gt;=1),"",ROUNDUP($E966/(1-$L966)*IF(Configuración!$C$3="Responsable inscripto",1+IF($D966="",Configuración!$C$4,$D966),1),0))</f>
        <v/>
      </c>
      <c r="O966" s="22">
        <f>IF(OR($I966="",$G966=""),"",$I966*$G966)</f>
        <v/>
      </c>
      <c r="P966" s="22">
        <f>IF(OR($H966="",$G966=""),"",$H966*$G966)</f>
        <v/>
      </c>
    </row>
    <row r="967">
      <c r="A967" s="15" t="n"/>
      <c r="B967" s="15" t="n"/>
      <c r="C967" s="15" t="n"/>
      <c r="D967" s="16" t="n"/>
      <c r="E967" s="19" t="n"/>
      <c r="F967" s="19" t="n"/>
      <c r="G967" s="15" t="n"/>
      <c r="H967" s="20">
        <f>IF($F967="","",IF(Configuración!$C$3="Responsable inscripto",$F967/(1+IF($D967="",Configuración!$C$4,$D967)),$F967))</f>
        <v/>
      </c>
      <c r="I967" s="20">
        <f>IF(OR($E967="",$H967=""),"",$H967-$E967)</f>
        <v/>
      </c>
      <c r="J967" s="17">
        <f>IF(OR($I967="",N($H967)=0),"",$I967/$H967)</f>
        <v/>
      </c>
      <c r="K967" s="17">
        <f>IF(OR($I967="",N($E967)=0),"",$I967/$E967)</f>
        <v/>
      </c>
      <c r="L967" s="17">
        <f>IF($C967="","",IFERROR(INDEX(Rubros!$B$2:$B$31,MATCH($C967,Rubros!$A$2:$A$31,0)),""))</f>
        <v/>
      </c>
      <c r="M967" s="21">
        <f>IF($J967="","",IF($J967&lt;0,"Pierde plata",IF($L967="","Sin objetivo",IF($J967&gt;=$L967,"OK","Bajo objetivo"))))</f>
        <v/>
      </c>
      <c r="N967" s="20">
        <f>IF(OR($E967="",$L967="",N($L967)&gt;=1),"",ROUNDUP($E967/(1-$L967)*IF(Configuración!$C$3="Responsable inscripto",1+IF($D967="",Configuración!$C$4,$D967),1),0))</f>
        <v/>
      </c>
      <c r="O967" s="22">
        <f>IF(OR($I967="",$G967=""),"",$I967*$G967)</f>
        <v/>
      </c>
      <c r="P967" s="22">
        <f>IF(OR($H967="",$G967=""),"",$H967*$G967)</f>
        <v/>
      </c>
    </row>
    <row r="968">
      <c r="A968" s="15" t="n"/>
      <c r="B968" s="15" t="n"/>
      <c r="C968" s="15" t="n"/>
      <c r="D968" s="16" t="n"/>
      <c r="E968" s="19" t="n"/>
      <c r="F968" s="19" t="n"/>
      <c r="G968" s="15" t="n"/>
      <c r="H968" s="20">
        <f>IF($F968="","",IF(Configuración!$C$3="Responsable inscripto",$F968/(1+IF($D968="",Configuración!$C$4,$D968)),$F968))</f>
        <v/>
      </c>
      <c r="I968" s="20">
        <f>IF(OR($E968="",$H968=""),"",$H968-$E968)</f>
        <v/>
      </c>
      <c r="J968" s="17">
        <f>IF(OR($I968="",N($H968)=0),"",$I968/$H968)</f>
        <v/>
      </c>
      <c r="K968" s="17">
        <f>IF(OR($I968="",N($E968)=0),"",$I968/$E968)</f>
        <v/>
      </c>
      <c r="L968" s="17">
        <f>IF($C968="","",IFERROR(INDEX(Rubros!$B$2:$B$31,MATCH($C968,Rubros!$A$2:$A$31,0)),""))</f>
        <v/>
      </c>
      <c r="M968" s="21">
        <f>IF($J968="","",IF($J968&lt;0,"Pierde plata",IF($L968="","Sin objetivo",IF($J968&gt;=$L968,"OK","Bajo objetivo"))))</f>
        <v/>
      </c>
      <c r="N968" s="20">
        <f>IF(OR($E968="",$L968="",N($L968)&gt;=1),"",ROUNDUP($E968/(1-$L968)*IF(Configuración!$C$3="Responsable inscripto",1+IF($D968="",Configuración!$C$4,$D968),1),0))</f>
        <v/>
      </c>
      <c r="O968" s="22">
        <f>IF(OR($I968="",$G968=""),"",$I968*$G968)</f>
        <v/>
      </c>
      <c r="P968" s="22">
        <f>IF(OR($H968="",$G968=""),"",$H968*$G968)</f>
        <v/>
      </c>
    </row>
    <row r="969">
      <c r="A969" s="15" t="n"/>
      <c r="B969" s="15" t="n"/>
      <c r="C969" s="15" t="n"/>
      <c r="D969" s="16" t="n"/>
      <c r="E969" s="19" t="n"/>
      <c r="F969" s="19" t="n"/>
      <c r="G969" s="15" t="n"/>
      <c r="H969" s="20">
        <f>IF($F969="","",IF(Configuración!$C$3="Responsable inscripto",$F969/(1+IF($D969="",Configuración!$C$4,$D969)),$F969))</f>
        <v/>
      </c>
      <c r="I969" s="20">
        <f>IF(OR($E969="",$H969=""),"",$H969-$E969)</f>
        <v/>
      </c>
      <c r="J969" s="17">
        <f>IF(OR($I969="",N($H969)=0),"",$I969/$H969)</f>
        <v/>
      </c>
      <c r="K969" s="17">
        <f>IF(OR($I969="",N($E969)=0),"",$I969/$E969)</f>
        <v/>
      </c>
      <c r="L969" s="17">
        <f>IF($C969="","",IFERROR(INDEX(Rubros!$B$2:$B$31,MATCH($C969,Rubros!$A$2:$A$31,0)),""))</f>
        <v/>
      </c>
      <c r="M969" s="21">
        <f>IF($J969="","",IF($J969&lt;0,"Pierde plata",IF($L969="","Sin objetivo",IF($J969&gt;=$L969,"OK","Bajo objetivo"))))</f>
        <v/>
      </c>
      <c r="N969" s="20">
        <f>IF(OR($E969="",$L969="",N($L969)&gt;=1),"",ROUNDUP($E969/(1-$L969)*IF(Configuración!$C$3="Responsable inscripto",1+IF($D969="",Configuración!$C$4,$D969),1),0))</f>
        <v/>
      </c>
      <c r="O969" s="22">
        <f>IF(OR($I969="",$G969=""),"",$I969*$G969)</f>
        <v/>
      </c>
      <c r="P969" s="22">
        <f>IF(OR($H969="",$G969=""),"",$H969*$G969)</f>
        <v/>
      </c>
    </row>
    <row r="970">
      <c r="A970" s="15" t="n"/>
      <c r="B970" s="15" t="n"/>
      <c r="C970" s="15" t="n"/>
      <c r="D970" s="16" t="n"/>
      <c r="E970" s="19" t="n"/>
      <c r="F970" s="19" t="n"/>
      <c r="G970" s="15" t="n"/>
      <c r="H970" s="20">
        <f>IF($F970="","",IF(Configuración!$C$3="Responsable inscripto",$F970/(1+IF($D970="",Configuración!$C$4,$D970)),$F970))</f>
        <v/>
      </c>
      <c r="I970" s="20">
        <f>IF(OR($E970="",$H970=""),"",$H970-$E970)</f>
        <v/>
      </c>
      <c r="J970" s="17">
        <f>IF(OR($I970="",N($H970)=0),"",$I970/$H970)</f>
        <v/>
      </c>
      <c r="K970" s="17">
        <f>IF(OR($I970="",N($E970)=0),"",$I970/$E970)</f>
        <v/>
      </c>
      <c r="L970" s="17">
        <f>IF($C970="","",IFERROR(INDEX(Rubros!$B$2:$B$31,MATCH($C970,Rubros!$A$2:$A$31,0)),""))</f>
        <v/>
      </c>
      <c r="M970" s="21">
        <f>IF($J970="","",IF($J970&lt;0,"Pierde plata",IF($L970="","Sin objetivo",IF($J970&gt;=$L970,"OK","Bajo objetivo"))))</f>
        <v/>
      </c>
      <c r="N970" s="20">
        <f>IF(OR($E970="",$L970="",N($L970)&gt;=1),"",ROUNDUP($E970/(1-$L970)*IF(Configuración!$C$3="Responsable inscripto",1+IF($D970="",Configuración!$C$4,$D970),1),0))</f>
        <v/>
      </c>
      <c r="O970" s="22">
        <f>IF(OR($I970="",$G970=""),"",$I970*$G970)</f>
        <v/>
      </c>
      <c r="P970" s="22">
        <f>IF(OR($H970="",$G970=""),"",$H970*$G970)</f>
        <v/>
      </c>
    </row>
    <row r="971">
      <c r="A971" s="15" t="n"/>
      <c r="B971" s="15" t="n"/>
      <c r="C971" s="15" t="n"/>
      <c r="D971" s="16" t="n"/>
      <c r="E971" s="19" t="n"/>
      <c r="F971" s="19" t="n"/>
      <c r="G971" s="15" t="n"/>
      <c r="H971" s="20">
        <f>IF($F971="","",IF(Configuración!$C$3="Responsable inscripto",$F971/(1+IF($D971="",Configuración!$C$4,$D971)),$F971))</f>
        <v/>
      </c>
      <c r="I971" s="20">
        <f>IF(OR($E971="",$H971=""),"",$H971-$E971)</f>
        <v/>
      </c>
      <c r="J971" s="17">
        <f>IF(OR($I971="",N($H971)=0),"",$I971/$H971)</f>
        <v/>
      </c>
      <c r="K971" s="17">
        <f>IF(OR($I971="",N($E971)=0),"",$I971/$E971)</f>
        <v/>
      </c>
      <c r="L971" s="17">
        <f>IF($C971="","",IFERROR(INDEX(Rubros!$B$2:$B$31,MATCH($C971,Rubros!$A$2:$A$31,0)),""))</f>
        <v/>
      </c>
      <c r="M971" s="21">
        <f>IF($J971="","",IF($J971&lt;0,"Pierde plata",IF($L971="","Sin objetivo",IF($J971&gt;=$L971,"OK","Bajo objetivo"))))</f>
        <v/>
      </c>
      <c r="N971" s="20">
        <f>IF(OR($E971="",$L971="",N($L971)&gt;=1),"",ROUNDUP($E971/(1-$L971)*IF(Configuración!$C$3="Responsable inscripto",1+IF($D971="",Configuración!$C$4,$D971),1),0))</f>
        <v/>
      </c>
      <c r="O971" s="22">
        <f>IF(OR($I971="",$G971=""),"",$I971*$G971)</f>
        <v/>
      </c>
      <c r="P971" s="22">
        <f>IF(OR($H971="",$G971=""),"",$H971*$G971)</f>
        <v/>
      </c>
    </row>
    <row r="972">
      <c r="A972" s="15" t="n"/>
      <c r="B972" s="15" t="n"/>
      <c r="C972" s="15" t="n"/>
      <c r="D972" s="16" t="n"/>
      <c r="E972" s="19" t="n"/>
      <c r="F972" s="19" t="n"/>
      <c r="G972" s="15" t="n"/>
      <c r="H972" s="20">
        <f>IF($F972="","",IF(Configuración!$C$3="Responsable inscripto",$F972/(1+IF($D972="",Configuración!$C$4,$D972)),$F972))</f>
        <v/>
      </c>
      <c r="I972" s="20">
        <f>IF(OR($E972="",$H972=""),"",$H972-$E972)</f>
        <v/>
      </c>
      <c r="J972" s="17">
        <f>IF(OR($I972="",N($H972)=0),"",$I972/$H972)</f>
        <v/>
      </c>
      <c r="K972" s="17">
        <f>IF(OR($I972="",N($E972)=0),"",$I972/$E972)</f>
        <v/>
      </c>
      <c r="L972" s="17">
        <f>IF($C972="","",IFERROR(INDEX(Rubros!$B$2:$B$31,MATCH($C972,Rubros!$A$2:$A$31,0)),""))</f>
        <v/>
      </c>
      <c r="M972" s="21">
        <f>IF($J972="","",IF($J972&lt;0,"Pierde plata",IF($L972="","Sin objetivo",IF($J972&gt;=$L972,"OK","Bajo objetivo"))))</f>
        <v/>
      </c>
      <c r="N972" s="20">
        <f>IF(OR($E972="",$L972="",N($L972)&gt;=1),"",ROUNDUP($E972/(1-$L972)*IF(Configuración!$C$3="Responsable inscripto",1+IF($D972="",Configuración!$C$4,$D972),1),0))</f>
        <v/>
      </c>
      <c r="O972" s="22">
        <f>IF(OR($I972="",$G972=""),"",$I972*$G972)</f>
        <v/>
      </c>
      <c r="P972" s="22">
        <f>IF(OR($H972="",$G972=""),"",$H972*$G972)</f>
        <v/>
      </c>
    </row>
    <row r="973">
      <c r="A973" s="15" t="n"/>
      <c r="B973" s="15" t="n"/>
      <c r="C973" s="15" t="n"/>
      <c r="D973" s="16" t="n"/>
      <c r="E973" s="19" t="n"/>
      <c r="F973" s="19" t="n"/>
      <c r="G973" s="15" t="n"/>
      <c r="H973" s="20">
        <f>IF($F973="","",IF(Configuración!$C$3="Responsable inscripto",$F973/(1+IF($D973="",Configuración!$C$4,$D973)),$F973))</f>
        <v/>
      </c>
      <c r="I973" s="20">
        <f>IF(OR($E973="",$H973=""),"",$H973-$E973)</f>
        <v/>
      </c>
      <c r="J973" s="17">
        <f>IF(OR($I973="",N($H973)=0),"",$I973/$H973)</f>
        <v/>
      </c>
      <c r="K973" s="17">
        <f>IF(OR($I973="",N($E973)=0),"",$I973/$E973)</f>
        <v/>
      </c>
      <c r="L973" s="17">
        <f>IF($C973="","",IFERROR(INDEX(Rubros!$B$2:$B$31,MATCH($C973,Rubros!$A$2:$A$31,0)),""))</f>
        <v/>
      </c>
      <c r="M973" s="21">
        <f>IF($J973="","",IF($J973&lt;0,"Pierde plata",IF($L973="","Sin objetivo",IF($J973&gt;=$L973,"OK","Bajo objetivo"))))</f>
        <v/>
      </c>
      <c r="N973" s="20">
        <f>IF(OR($E973="",$L973="",N($L973)&gt;=1),"",ROUNDUP($E973/(1-$L973)*IF(Configuración!$C$3="Responsable inscripto",1+IF($D973="",Configuración!$C$4,$D973),1),0))</f>
        <v/>
      </c>
      <c r="O973" s="22">
        <f>IF(OR($I973="",$G973=""),"",$I973*$G973)</f>
        <v/>
      </c>
      <c r="P973" s="22">
        <f>IF(OR($H973="",$G973=""),"",$H973*$G973)</f>
        <v/>
      </c>
    </row>
    <row r="974">
      <c r="A974" s="15" t="n"/>
      <c r="B974" s="15" t="n"/>
      <c r="C974" s="15" t="n"/>
      <c r="D974" s="16" t="n"/>
      <c r="E974" s="19" t="n"/>
      <c r="F974" s="19" t="n"/>
      <c r="G974" s="15" t="n"/>
      <c r="H974" s="20">
        <f>IF($F974="","",IF(Configuración!$C$3="Responsable inscripto",$F974/(1+IF($D974="",Configuración!$C$4,$D974)),$F974))</f>
        <v/>
      </c>
      <c r="I974" s="20">
        <f>IF(OR($E974="",$H974=""),"",$H974-$E974)</f>
        <v/>
      </c>
      <c r="J974" s="17">
        <f>IF(OR($I974="",N($H974)=0),"",$I974/$H974)</f>
        <v/>
      </c>
      <c r="K974" s="17">
        <f>IF(OR($I974="",N($E974)=0),"",$I974/$E974)</f>
        <v/>
      </c>
      <c r="L974" s="17">
        <f>IF($C974="","",IFERROR(INDEX(Rubros!$B$2:$B$31,MATCH($C974,Rubros!$A$2:$A$31,0)),""))</f>
        <v/>
      </c>
      <c r="M974" s="21">
        <f>IF($J974="","",IF($J974&lt;0,"Pierde plata",IF($L974="","Sin objetivo",IF($J974&gt;=$L974,"OK","Bajo objetivo"))))</f>
        <v/>
      </c>
      <c r="N974" s="20">
        <f>IF(OR($E974="",$L974="",N($L974)&gt;=1),"",ROUNDUP($E974/(1-$L974)*IF(Configuración!$C$3="Responsable inscripto",1+IF($D974="",Configuración!$C$4,$D974),1),0))</f>
        <v/>
      </c>
      <c r="O974" s="22">
        <f>IF(OR($I974="",$G974=""),"",$I974*$G974)</f>
        <v/>
      </c>
      <c r="P974" s="22">
        <f>IF(OR($H974="",$G974=""),"",$H974*$G974)</f>
        <v/>
      </c>
    </row>
    <row r="975">
      <c r="A975" s="15" t="n"/>
      <c r="B975" s="15" t="n"/>
      <c r="C975" s="15" t="n"/>
      <c r="D975" s="16" t="n"/>
      <c r="E975" s="19" t="n"/>
      <c r="F975" s="19" t="n"/>
      <c r="G975" s="15" t="n"/>
      <c r="H975" s="20">
        <f>IF($F975="","",IF(Configuración!$C$3="Responsable inscripto",$F975/(1+IF($D975="",Configuración!$C$4,$D975)),$F975))</f>
        <v/>
      </c>
      <c r="I975" s="20">
        <f>IF(OR($E975="",$H975=""),"",$H975-$E975)</f>
        <v/>
      </c>
      <c r="J975" s="17">
        <f>IF(OR($I975="",N($H975)=0),"",$I975/$H975)</f>
        <v/>
      </c>
      <c r="K975" s="17">
        <f>IF(OR($I975="",N($E975)=0),"",$I975/$E975)</f>
        <v/>
      </c>
      <c r="L975" s="17">
        <f>IF($C975="","",IFERROR(INDEX(Rubros!$B$2:$B$31,MATCH($C975,Rubros!$A$2:$A$31,0)),""))</f>
        <v/>
      </c>
      <c r="M975" s="21">
        <f>IF($J975="","",IF($J975&lt;0,"Pierde plata",IF($L975="","Sin objetivo",IF($J975&gt;=$L975,"OK","Bajo objetivo"))))</f>
        <v/>
      </c>
      <c r="N975" s="20">
        <f>IF(OR($E975="",$L975="",N($L975)&gt;=1),"",ROUNDUP($E975/(1-$L975)*IF(Configuración!$C$3="Responsable inscripto",1+IF($D975="",Configuración!$C$4,$D975),1),0))</f>
        <v/>
      </c>
      <c r="O975" s="22">
        <f>IF(OR($I975="",$G975=""),"",$I975*$G975)</f>
        <v/>
      </c>
      <c r="P975" s="22">
        <f>IF(OR($H975="",$G975=""),"",$H975*$G975)</f>
        <v/>
      </c>
    </row>
    <row r="976">
      <c r="A976" s="15" t="n"/>
      <c r="B976" s="15" t="n"/>
      <c r="C976" s="15" t="n"/>
      <c r="D976" s="16" t="n"/>
      <c r="E976" s="19" t="n"/>
      <c r="F976" s="19" t="n"/>
      <c r="G976" s="15" t="n"/>
      <c r="H976" s="20">
        <f>IF($F976="","",IF(Configuración!$C$3="Responsable inscripto",$F976/(1+IF($D976="",Configuración!$C$4,$D976)),$F976))</f>
        <v/>
      </c>
      <c r="I976" s="20">
        <f>IF(OR($E976="",$H976=""),"",$H976-$E976)</f>
        <v/>
      </c>
      <c r="J976" s="17">
        <f>IF(OR($I976="",N($H976)=0),"",$I976/$H976)</f>
        <v/>
      </c>
      <c r="K976" s="17">
        <f>IF(OR($I976="",N($E976)=0),"",$I976/$E976)</f>
        <v/>
      </c>
      <c r="L976" s="17">
        <f>IF($C976="","",IFERROR(INDEX(Rubros!$B$2:$B$31,MATCH($C976,Rubros!$A$2:$A$31,0)),""))</f>
        <v/>
      </c>
      <c r="M976" s="21">
        <f>IF($J976="","",IF($J976&lt;0,"Pierde plata",IF($L976="","Sin objetivo",IF($J976&gt;=$L976,"OK","Bajo objetivo"))))</f>
        <v/>
      </c>
      <c r="N976" s="20">
        <f>IF(OR($E976="",$L976="",N($L976)&gt;=1),"",ROUNDUP($E976/(1-$L976)*IF(Configuración!$C$3="Responsable inscripto",1+IF($D976="",Configuración!$C$4,$D976),1),0))</f>
        <v/>
      </c>
      <c r="O976" s="22">
        <f>IF(OR($I976="",$G976=""),"",$I976*$G976)</f>
        <v/>
      </c>
      <c r="P976" s="22">
        <f>IF(OR($H976="",$G976=""),"",$H976*$G976)</f>
        <v/>
      </c>
    </row>
    <row r="977">
      <c r="A977" s="15" t="n"/>
      <c r="B977" s="15" t="n"/>
      <c r="C977" s="15" t="n"/>
      <c r="D977" s="16" t="n"/>
      <c r="E977" s="19" t="n"/>
      <c r="F977" s="19" t="n"/>
      <c r="G977" s="15" t="n"/>
      <c r="H977" s="20">
        <f>IF($F977="","",IF(Configuración!$C$3="Responsable inscripto",$F977/(1+IF($D977="",Configuración!$C$4,$D977)),$F977))</f>
        <v/>
      </c>
      <c r="I977" s="20">
        <f>IF(OR($E977="",$H977=""),"",$H977-$E977)</f>
        <v/>
      </c>
      <c r="J977" s="17">
        <f>IF(OR($I977="",N($H977)=0),"",$I977/$H977)</f>
        <v/>
      </c>
      <c r="K977" s="17">
        <f>IF(OR($I977="",N($E977)=0),"",$I977/$E977)</f>
        <v/>
      </c>
      <c r="L977" s="17">
        <f>IF($C977="","",IFERROR(INDEX(Rubros!$B$2:$B$31,MATCH($C977,Rubros!$A$2:$A$31,0)),""))</f>
        <v/>
      </c>
      <c r="M977" s="21">
        <f>IF($J977="","",IF($J977&lt;0,"Pierde plata",IF($L977="","Sin objetivo",IF($J977&gt;=$L977,"OK","Bajo objetivo"))))</f>
        <v/>
      </c>
      <c r="N977" s="20">
        <f>IF(OR($E977="",$L977="",N($L977)&gt;=1),"",ROUNDUP($E977/(1-$L977)*IF(Configuración!$C$3="Responsable inscripto",1+IF($D977="",Configuración!$C$4,$D977),1),0))</f>
        <v/>
      </c>
      <c r="O977" s="22">
        <f>IF(OR($I977="",$G977=""),"",$I977*$G977)</f>
        <v/>
      </c>
      <c r="P977" s="22">
        <f>IF(OR($H977="",$G977=""),"",$H977*$G977)</f>
        <v/>
      </c>
    </row>
    <row r="978">
      <c r="A978" s="15" t="n"/>
      <c r="B978" s="15" t="n"/>
      <c r="C978" s="15" t="n"/>
      <c r="D978" s="16" t="n"/>
      <c r="E978" s="19" t="n"/>
      <c r="F978" s="19" t="n"/>
      <c r="G978" s="15" t="n"/>
      <c r="H978" s="20">
        <f>IF($F978="","",IF(Configuración!$C$3="Responsable inscripto",$F978/(1+IF($D978="",Configuración!$C$4,$D978)),$F978))</f>
        <v/>
      </c>
      <c r="I978" s="20">
        <f>IF(OR($E978="",$H978=""),"",$H978-$E978)</f>
        <v/>
      </c>
      <c r="J978" s="17">
        <f>IF(OR($I978="",N($H978)=0),"",$I978/$H978)</f>
        <v/>
      </c>
      <c r="K978" s="17">
        <f>IF(OR($I978="",N($E978)=0),"",$I978/$E978)</f>
        <v/>
      </c>
      <c r="L978" s="17">
        <f>IF($C978="","",IFERROR(INDEX(Rubros!$B$2:$B$31,MATCH($C978,Rubros!$A$2:$A$31,0)),""))</f>
        <v/>
      </c>
      <c r="M978" s="21">
        <f>IF($J978="","",IF($J978&lt;0,"Pierde plata",IF($L978="","Sin objetivo",IF($J978&gt;=$L978,"OK","Bajo objetivo"))))</f>
        <v/>
      </c>
      <c r="N978" s="20">
        <f>IF(OR($E978="",$L978="",N($L978)&gt;=1),"",ROUNDUP($E978/(1-$L978)*IF(Configuración!$C$3="Responsable inscripto",1+IF($D978="",Configuración!$C$4,$D978),1),0))</f>
        <v/>
      </c>
      <c r="O978" s="22">
        <f>IF(OR($I978="",$G978=""),"",$I978*$G978)</f>
        <v/>
      </c>
      <c r="P978" s="22">
        <f>IF(OR($H978="",$G978=""),"",$H978*$G978)</f>
        <v/>
      </c>
    </row>
    <row r="979">
      <c r="A979" s="15" t="n"/>
      <c r="B979" s="15" t="n"/>
      <c r="C979" s="15" t="n"/>
      <c r="D979" s="16" t="n"/>
      <c r="E979" s="19" t="n"/>
      <c r="F979" s="19" t="n"/>
      <c r="G979" s="15" t="n"/>
      <c r="H979" s="20">
        <f>IF($F979="","",IF(Configuración!$C$3="Responsable inscripto",$F979/(1+IF($D979="",Configuración!$C$4,$D979)),$F979))</f>
        <v/>
      </c>
      <c r="I979" s="20">
        <f>IF(OR($E979="",$H979=""),"",$H979-$E979)</f>
        <v/>
      </c>
      <c r="J979" s="17">
        <f>IF(OR($I979="",N($H979)=0),"",$I979/$H979)</f>
        <v/>
      </c>
      <c r="K979" s="17">
        <f>IF(OR($I979="",N($E979)=0),"",$I979/$E979)</f>
        <v/>
      </c>
      <c r="L979" s="17">
        <f>IF($C979="","",IFERROR(INDEX(Rubros!$B$2:$B$31,MATCH($C979,Rubros!$A$2:$A$31,0)),""))</f>
        <v/>
      </c>
      <c r="M979" s="21">
        <f>IF($J979="","",IF($J979&lt;0,"Pierde plata",IF($L979="","Sin objetivo",IF($J979&gt;=$L979,"OK","Bajo objetivo"))))</f>
        <v/>
      </c>
      <c r="N979" s="20">
        <f>IF(OR($E979="",$L979="",N($L979)&gt;=1),"",ROUNDUP($E979/(1-$L979)*IF(Configuración!$C$3="Responsable inscripto",1+IF($D979="",Configuración!$C$4,$D979),1),0))</f>
        <v/>
      </c>
      <c r="O979" s="22">
        <f>IF(OR($I979="",$G979=""),"",$I979*$G979)</f>
        <v/>
      </c>
      <c r="P979" s="22">
        <f>IF(OR($H979="",$G979=""),"",$H979*$G979)</f>
        <v/>
      </c>
    </row>
    <row r="980">
      <c r="A980" s="15" t="n"/>
      <c r="B980" s="15" t="n"/>
      <c r="C980" s="15" t="n"/>
      <c r="D980" s="16" t="n"/>
      <c r="E980" s="19" t="n"/>
      <c r="F980" s="19" t="n"/>
      <c r="G980" s="15" t="n"/>
      <c r="H980" s="20">
        <f>IF($F980="","",IF(Configuración!$C$3="Responsable inscripto",$F980/(1+IF($D980="",Configuración!$C$4,$D980)),$F980))</f>
        <v/>
      </c>
      <c r="I980" s="20">
        <f>IF(OR($E980="",$H980=""),"",$H980-$E980)</f>
        <v/>
      </c>
      <c r="J980" s="17">
        <f>IF(OR($I980="",N($H980)=0),"",$I980/$H980)</f>
        <v/>
      </c>
      <c r="K980" s="17">
        <f>IF(OR($I980="",N($E980)=0),"",$I980/$E980)</f>
        <v/>
      </c>
      <c r="L980" s="17">
        <f>IF($C980="","",IFERROR(INDEX(Rubros!$B$2:$B$31,MATCH($C980,Rubros!$A$2:$A$31,0)),""))</f>
        <v/>
      </c>
      <c r="M980" s="21">
        <f>IF($J980="","",IF($J980&lt;0,"Pierde plata",IF($L980="","Sin objetivo",IF($J980&gt;=$L980,"OK","Bajo objetivo"))))</f>
        <v/>
      </c>
      <c r="N980" s="20">
        <f>IF(OR($E980="",$L980="",N($L980)&gt;=1),"",ROUNDUP($E980/(1-$L980)*IF(Configuración!$C$3="Responsable inscripto",1+IF($D980="",Configuración!$C$4,$D980),1),0))</f>
        <v/>
      </c>
      <c r="O980" s="22">
        <f>IF(OR($I980="",$G980=""),"",$I980*$G980)</f>
        <v/>
      </c>
      <c r="P980" s="22">
        <f>IF(OR($H980="",$G980=""),"",$H980*$G980)</f>
        <v/>
      </c>
    </row>
    <row r="981">
      <c r="A981" s="15" t="n"/>
      <c r="B981" s="15" t="n"/>
      <c r="C981" s="15" t="n"/>
      <c r="D981" s="16" t="n"/>
      <c r="E981" s="19" t="n"/>
      <c r="F981" s="19" t="n"/>
      <c r="G981" s="15" t="n"/>
      <c r="H981" s="20">
        <f>IF($F981="","",IF(Configuración!$C$3="Responsable inscripto",$F981/(1+IF($D981="",Configuración!$C$4,$D981)),$F981))</f>
        <v/>
      </c>
      <c r="I981" s="20">
        <f>IF(OR($E981="",$H981=""),"",$H981-$E981)</f>
        <v/>
      </c>
      <c r="J981" s="17">
        <f>IF(OR($I981="",N($H981)=0),"",$I981/$H981)</f>
        <v/>
      </c>
      <c r="K981" s="17">
        <f>IF(OR($I981="",N($E981)=0),"",$I981/$E981)</f>
        <v/>
      </c>
      <c r="L981" s="17">
        <f>IF($C981="","",IFERROR(INDEX(Rubros!$B$2:$B$31,MATCH($C981,Rubros!$A$2:$A$31,0)),""))</f>
        <v/>
      </c>
      <c r="M981" s="21">
        <f>IF($J981="","",IF($J981&lt;0,"Pierde plata",IF($L981="","Sin objetivo",IF($J981&gt;=$L981,"OK","Bajo objetivo"))))</f>
        <v/>
      </c>
      <c r="N981" s="20">
        <f>IF(OR($E981="",$L981="",N($L981)&gt;=1),"",ROUNDUP($E981/(1-$L981)*IF(Configuración!$C$3="Responsable inscripto",1+IF($D981="",Configuración!$C$4,$D981),1),0))</f>
        <v/>
      </c>
      <c r="O981" s="22">
        <f>IF(OR($I981="",$G981=""),"",$I981*$G981)</f>
        <v/>
      </c>
      <c r="P981" s="22">
        <f>IF(OR($H981="",$G981=""),"",$H981*$G981)</f>
        <v/>
      </c>
    </row>
    <row r="982">
      <c r="A982" s="15" t="n"/>
      <c r="B982" s="15" t="n"/>
      <c r="C982" s="15" t="n"/>
      <c r="D982" s="16" t="n"/>
      <c r="E982" s="19" t="n"/>
      <c r="F982" s="19" t="n"/>
      <c r="G982" s="15" t="n"/>
      <c r="H982" s="20">
        <f>IF($F982="","",IF(Configuración!$C$3="Responsable inscripto",$F982/(1+IF($D982="",Configuración!$C$4,$D982)),$F982))</f>
        <v/>
      </c>
      <c r="I982" s="20">
        <f>IF(OR($E982="",$H982=""),"",$H982-$E982)</f>
        <v/>
      </c>
      <c r="J982" s="17">
        <f>IF(OR($I982="",N($H982)=0),"",$I982/$H982)</f>
        <v/>
      </c>
      <c r="K982" s="17">
        <f>IF(OR($I982="",N($E982)=0),"",$I982/$E982)</f>
        <v/>
      </c>
      <c r="L982" s="17">
        <f>IF($C982="","",IFERROR(INDEX(Rubros!$B$2:$B$31,MATCH($C982,Rubros!$A$2:$A$31,0)),""))</f>
        <v/>
      </c>
      <c r="M982" s="21">
        <f>IF($J982="","",IF($J982&lt;0,"Pierde plata",IF($L982="","Sin objetivo",IF($J982&gt;=$L982,"OK","Bajo objetivo"))))</f>
        <v/>
      </c>
      <c r="N982" s="20">
        <f>IF(OR($E982="",$L982="",N($L982)&gt;=1),"",ROUNDUP($E982/(1-$L982)*IF(Configuración!$C$3="Responsable inscripto",1+IF($D982="",Configuración!$C$4,$D982),1),0))</f>
        <v/>
      </c>
      <c r="O982" s="22">
        <f>IF(OR($I982="",$G982=""),"",$I982*$G982)</f>
        <v/>
      </c>
      <c r="P982" s="22">
        <f>IF(OR($H982="",$G982=""),"",$H982*$G982)</f>
        <v/>
      </c>
    </row>
    <row r="983">
      <c r="A983" s="15" t="n"/>
      <c r="B983" s="15" t="n"/>
      <c r="C983" s="15" t="n"/>
      <c r="D983" s="16" t="n"/>
      <c r="E983" s="19" t="n"/>
      <c r="F983" s="19" t="n"/>
      <c r="G983" s="15" t="n"/>
      <c r="H983" s="20">
        <f>IF($F983="","",IF(Configuración!$C$3="Responsable inscripto",$F983/(1+IF($D983="",Configuración!$C$4,$D983)),$F983))</f>
        <v/>
      </c>
      <c r="I983" s="20">
        <f>IF(OR($E983="",$H983=""),"",$H983-$E983)</f>
        <v/>
      </c>
      <c r="J983" s="17">
        <f>IF(OR($I983="",N($H983)=0),"",$I983/$H983)</f>
        <v/>
      </c>
      <c r="K983" s="17">
        <f>IF(OR($I983="",N($E983)=0),"",$I983/$E983)</f>
        <v/>
      </c>
      <c r="L983" s="17">
        <f>IF($C983="","",IFERROR(INDEX(Rubros!$B$2:$B$31,MATCH($C983,Rubros!$A$2:$A$31,0)),""))</f>
        <v/>
      </c>
      <c r="M983" s="21">
        <f>IF($J983="","",IF($J983&lt;0,"Pierde plata",IF($L983="","Sin objetivo",IF($J983&gt;=$L983,"OK","Bajo objetivo"))))</f>
        <v/>
      </c>
      <c r="N983" s="20">
        <f>IF(OR($E983="",$L983="",N($L983)&gt;=1),"",ROUNDUP($E983/(1-$L983)*IF(Configuración!$C$3="Responsable inscripto",1+IF($D983="",Configuración!$C$4,$D983),1),0))</f>
        <v/>
      </c>
      <c r="O983" s="22">
        <f>IF(OR($I983="",$G983=""),"",$I983*$G983)</f>
        <v/>
      </c>
      <c r="P983" s="22">
        <f>IF(OR($H983="",$G983=""),"",$H983*$G983)</f>
        <v/>
      </c>
    </row>
    <row r="984">
      <c r="A984" s="15" t="n"/>
      <c r="B984" s="15" t="n"/>
      <c r="C984" s="15" t="n"/>
      <c r="D984" s="16" t="n"/>
      <c r="E984" s="19" t="n"/>
      <c r="F984" s="19" t="n"/>
      <c r="G984" s="15" t="n"/>
      <c r="H984" s="20">
        <f>IF($F984="","",IF(Configuración!$C$3="Responsable inscripto",$F984/(1+IF($D984="",Configuración!$C$4,$D984)),$F984))</f>
        <v/>
      </c>
      <c r="I984" s="20">
        <f>IF(OR($E984="",$H984=""),"",$H984-$E984)</f>
        <v/>
      </c>
      <c r="J984" s="17">
        <f>IF(OR($I984="",N($H984)=0),"",$I984/$H984)</f>
        <v/>
      </c>
      <c r="K984" s="17">
        <f>IF(OR($I984="",N($E984)=0),"",$I984/$E984)</f>
        <v/>
      </c>
      <c r="L984" s="17">
        <f>IF($C984="","",IFERROR(INDEX(Rubros!$B$2:$B$31,MATCH($C984,Rubros!$A$2:$A$31,0)),""))</f>
        <v/>
      </c>
      <c r="M984" s="21">
        <f>IF($J984="","",IF($J984&lt;0,"Pierde plata",IF($L984="","Sin objetivo",IF($J984&gt;=$L984,"OK","Bajo objetivo"))))</f>
        <v/>
      </c>
      <c r="N984" s="20">
        <f>IF(OR($E984="",$L984="",N($L984)&gt;=1),"",ROUNDUP($E984/(1-$L984)*IF(Configuración!$C$3="Responsable inscripto",1+IF($D984="",Configuración!$C$4,$D984),1),0))</f>
        <v/>
      </c>
      <c r="O984" s="22">
        <f>IF(OR($I984="",$G984=""),"",$I984*$G984)</f>
        <v/>
      </c>
      <c r="P984" s="22">
        <f>IF(OR($H984="",$G984=""),"",$H984*$G984)</f>
        <v/>
      </c>
    </row>
    <row r="985">
      <c r="A985" s="15" t="n"/>
      <c r="B985" s="15" t="n"/>
      <c r="C985" s="15" t="n"/>
      <c r="D985" s="16" t="n"/>
      <c r="E985" s="19" t="n"/>
      <c r="F985" s="19" t="n"/>
      <c r="G985" s="15" t="n"/>
      <c r="H985" s="20">
        <f>IF($F985="","",IF(Configuración!$C$3="Responsable inscripto",$F985/(1+IF($D985="",Configuración!$C$4,$D985)),$F985))</f>
        <v/>
      </c>
      <c r="I985" s="20">
        <f>IF(OR($E985="",$H985=""),"",$H985-$E985)</f>
        <v/>
      </c>
      <c r="J985" s="17">
        <f>IF(OR($I985="",N($H985)=0),"",$I985/$H985)</f>
        <v/>
      </c>
      <c r="K985" s="17">
        <f>IF(OR($I985="",N($E985)=0),"",$I985/$E985)</f>
        <v/>
      </c>
      <c r="L985" s="17">
        <f>IF($C985="","",IFERROR(INDEX(Rubros!$B$2:$B$31,MATCH($C985,Rubros!$A$2:$A$31,0)),""))</f>
        <v/>
      </c>
      <c r="M985" s="21">
        <f>IF($J985="","",IF($J985&lt;0,"Pierde plata",IF($L985="","Sin objetivo",IF($J985&gt;=$L985,"OK","Bajo objetivo"))))</f>
        <v/>
      </c>
      <c r="N985" s="20">
        <f>IF(OR($E985="",$L985="",N($L985)&gt;=1),"",ROUNDUP($E985/(1-$L985)*IF(Configuración!$C$3="Responsable inscripto",1+IF($D985="",Configuración!$C$4,$D985),1),0))</f>
        <v/>
      </c>
      <c r="O985" s="22">
        <f>IF(OR($I985="",$G985=""),"",$I985*$G985)</f>
        <v/>
      </c>
      <c r="P985" s="22">
        <f>IF(OR($H985="",$G985=""),"",$H985*$G985)</f>
        <v/>
      </c>
    </row>
    <row r="986">
      <c r="A986" s="15" t="n"/>
      <c r="B986" s="15" t="n"/>
      <c r="C986" s="15" t="n"/>
      <c r="D986" s="16" t="n"/>
      <c r="E986" s="19" t="n"/>
      <c r="F986" s="19" t="n"/>
      <c r="G986" s="15" t="n"/>
      <c r="H986" s="20">
        <f>IF($F986="","",IF(Configuración!$C$3="Responsable inscripto",$F986/(1+IF($D986="",Configuración!$C$4,$D986)),$F986))</f>
        <v/>
      </c>
      <c r="I986" s="20">
        <f>IF(OR($E986="",$H986=""),"",$H986-$E986)</f>
        <v/>
      </c>
      <c r="J986" s="17">
        <f>IF(OR($I986="",N($H986)=0),"",$I986/$H986)</f>
        <v/>
      </c>
      <c r="K986" s="17">
        <f>IF(OR($I986="",N($E986)=0),"",$I986/$E986)</f>
        <v/>
      </c>
      <c r="L986" s="17">
        <f>IF($C986="","",IFERROR(INDEX(Rubros!$B$2:$B$31,MATCH($C986,Rubros!$A$2:$A$31,0)),""))</f>
        <v/>
      </c>
      <c r="M986" s="21">
        <f>IF($J986="","",IF($J986&lt;0,"Pierde plata",IF($L986="","Sin objetivo",IF($J986&gt;=$L986,"OK","Bajo objetivo"))))</f>
        <v/>
      </c>
      <c r="N986" s="20">
        <f>IF(OR($E986="",$L986="",N($L986)&gt;=1),"",ROUNDUP($E986/(1-$L986)*IF(Configuración!$C$3="Responsable inscripto",1+IF($D986="",Configuración!$C$4,$D986),1),0))</f>
        <v/>
      </c>
      <c r="O986" s="22">
        <f>IF(OR($I986="",$G986=""),"",$I986*$G986)</f>
        <v/>
      </c>
      <c r="P986" s="22">
        <f>IF(OR($H986="",$G986=""),"",$H986*$G986)</f>
        <v/>
      </c>
    </row>
    <row r="987">
      <c r="A987" s="15" t="n"/>
      <c r="B987" s="15" t="n"/>
      <c r="C987" s="15" t="n"/>
      <c r="D987" s="16" t="n"/>
      <c r="E987" s="19" t="n"/>
      <c r="F987" s="19" t="n"/>
      <c r="G987" s="15" t="n"/>
      <c r="H987" s="20">
        <f>IF($F987="","",IF(Configuración!$C$3="Responsable inscripto",$F987/(1+IF($D987="",Configuración!$C$4,$D987)),$F987))</f>
        <v/>
      </c>
      <c r="I987" s="20">
        <f>IF(OR($E987="",$H987=""),"",$H987-$E987)</f>
        <v/>
      </c>
      <c r="J987" s="17">
        <f>IF(OR($I987="",N($H987)=0),"",$I987/$H987)</f>
        <v/>
      </c>
      <c r="K987" s="17">
        <f>IF(OR($I987="",N($E987)=0),"",$I987/$E987)</f>
        <v/>
      </c>
      <c r="L987" s="17">
        <f>IF($C987="","",IFERROR(INDEX(Rubros!$B$2:$B$31,MATCH($C987,Rubros!$A$2:$A$31,0)),""))</f>
        <v/>
      </c>
      <c r="M987" s="21">
        <f>IF($J987="","",IF($J987&lt;0,"Pierde plata",IF($L987="","Sin objetivo",IF($J987&gt;=$L987,"OK","Bajo objetivo"))))</f>
        <v/>
      </c>
      <c r="N987" s="20">
        <f>IF(OR($E987="",$L987="",N($L987)&gt;=1),"",ROUNDUP($E987/(1-$L987)*IF(Configuración!$C$3="Responsable inscripto",1+IF($D987="",Configuración!$C$4,$D987),1),0))</f>
        <v/>
      </c>
      <c r="O987" s="22">
        <f>IF(OR($I987="",$G987=""),"",$I987*$G987)</f>
        <v/>
      </c>
      <c r="P987" s="22">
        <f>IF(OR($H987="",$G987=""),"",$H987*$G987)</f>
        <v/>
      </c>
    </row>
    <row r="988">
      <c r="A988" s="15" t="n"/>
      <c r="B988" s="15" t="n"/>
      <c r="C988" s="15" t="n"/>
      <c r="D988" s="16" t="n"/>
      <c r="E988" s="19" t="n"/>
      <c r="F988" s="19" t="n"/>
      <c r="G988" s="15" t="n"/>
      <c r="H988" s="20">
        <f>IF($F988="","",IF(Configuración!$C$3="Responsable inscripto",$F988/(1+IF($D988="",Configuración!$C$4,$D988)),$F988))</f>
        <v/>
      </c>
      <c r="I988" s="20">
        <f>IF(OR($E988="",$H988=""),"",$H988-$E988)</f>
        <v/>
      </c>
      <c r="J988" s="17">
        <f>IF(OR($I988="",N($H988)=0),"",$I988/$H988)</f>
        <v/>
      </c>
      <c r="K988" s="17">
        <f>IF(OR($I988="",N($E988)=0),"",$I988/$E988)</f>
        <v/>
      </c>
      <c r="L988" s="17">
        <f>IF($C988="","",IFERROR(INDEX(Rubros!$B$2:$B$31,MATCH($C988,Rubros!$A$2:$A$31,0)),""))</f>
        <v/>
      </c>
      <c r="M988" s="21">
        <f>IF($J988="","",IF($J988&lt;0,"Pierde plata",IF($L988="","Sin objetivo",IF($J988&gt;=$L988,"OK","Bajo objetivo"))))</f>
        <v/>
      </c>
      <c r="N988" s="20">
        <f>IF(OR($E988="",$L988="",N($L988)&gt;=1),"",ROUNDUP($E988/(1-$L988)*IF(Configuración!$C$3="Responsable inscripto",1+IF($D988="",Configuración!$C$4,$D988),1),0))</f>
        <v/>
      </c>
      <c r="O988" s="22">
        <f>IF(OR($I988="",$G988=""),"",$I988*$G988)</f>
        <v/>
      </c>
      <c r="P988" s="22">
        <f>IF(OR($H988="",$G988=""),"",$H988*$G988)</f>
        <v/>
      </c>
    </row>
    <row r="989">
      <c r="A989" s="15" t="n"/>
      <c r="B989" s="15" t="n"/>
      <c r="C989" s="15" t="n"/>
      <c r="D989" s="16" t="n"/>
      <c r="E989" s="19" t="n"/>
      <c r="F989" s="19" t="n"/>
      <c r="G989" s="15" t="n"/>
      <c r="H989" s="20">
        <f>IF($F989="","",IF(Configuración!$C$3="Responsable inscripto",$F989/(1+IF($D989="",Configuración!$C$4,$D989)),$F989))</f>
        <v/>
      </c>
      <c r="I989" s="20">
        <f>IF(OR($E989="",$H989=""),"",$H989-$E989)</f>
        <v/>
      </c>
      <c r="J989" s="17">
        <f>IF(OR($I989="",N($H989)=0),"",$I989/$H989)</f>
        <v/>
      </c>
      <c r="K989" s="17">
        <f>IF(OR($I989="",N($E989)=0),"",$I989/$E989)</f>
        <v/>
      </c>
      <c r="L989" s="17">
        <f>IF($C989="","",IFERROR(INDEX(Rubros!$B$2:$B$31,MATCH($C989,Rubros!$A$2:$A$31,0)),""))</f>
        <v/>
      </c>
      <c r="M989" s="21">
        <f>IF($J989="","",IF($J989&lt;0,"Pierde plata",IF($L989="","Sin objetivo",IF($J989&gt;=$L989,"OK","Bajo objetivo"))))</f>
        <v/>
      </c>
      <c r="N989" s="20">
        <f>IF(OR($E989="",$L989="",N($L989)&gt;=1),"",ROUNDUP($E989/(1-$L989)*IF(Configuración!$C$3="Responsable inscripto",1+IF($D989="",Configuración!$C$4,$D989),1),0))</f>
        <v/>
      </c>
      <c r="O989" s="22">
        <f>IF(OR($I989="",$G989=""),"",$I989*$G989)</f>
        <v/>
      </c>
      <c r="P989" s="22">
        <f>IF(OR($H989="",$G989=""),"",$H989*$G989)</f>
        <v/>
      </c>
    </row>
    <row r="990">
      <c r="A990" s="15" t="n"/>
      <c r="B990" s="15" t="n"/>
      <c r="C990" s="15" t="n"/>
      <c r="D990" s="16" t="n"/>
      <c r="E990" s="19" t="n"/>
      <c r="F990" s="19" t="n"/>
      <c r="G990" s="15" t="n"/>
      <c r="H990" s="20">
        <f>IF($F990="","",IF(Configuración!$C$3="Responsable inscripto",$F990/(1+IF($D990="",Configuración!$C$4,$D990)),$F990))</f>
        <v/>
      </c>
      <c r="I990" s="20">
        <f>IF(OR($E990="",$H990=""),"",$H990-$E990)</f>
        <v/>
      </c>
      <c r="J990" s="17">
        <f>IF(OR($I990="",N($H990)=0),"",$I990/$H990)</f>
        <v/>
      </c>
      <c r="K990" s="17">
        <f>IF(OR($I990="",N($E990)=0),"",$I990/$E990)</f>
        <v/>
      </c>
      <c r="L990" s="17">
        <f>IF($C990="","",IFERROR(INDEX(Rubros!$B$2:$B$31,MATCH($C990,Rubros!$A$2:$A$31,0)),""))</f>
        <v/>
      </c>
      <c r="M990" s="21">
        <f>IF($J990="","",IF($J990&lt;0,"Pierde plata",IF($L990="","Sin objetivo",IF($J990&gt;=$L990,"OK","Bajo objetivo"))))</f>
        <v/>
      </c>
      <c r="N990" s="20">
        <f>IF(OR($E990="",$L990="",N($L990)&gt;=1),"",ROUNDUP($E990/(1-$L990)*IF(Configuración!$C$3="Responsable inscripto",1+IF($D990="",Configuración!$C$4,$D990),1),0))</f>
        <v/>
      </c>
      <c r="O990" s="22">
        <f>IF(OR($I990="",$G990=""),"",$I990*$G990)</f>
        <v/>
      </c>
      <c r="P990" s="22">
        <f>IF(OR($H990="",$G990=""),"",$H990*$G990)</f>
        <v/>
      </c>
    </row>
    <row r="991">
      <c r="A991" s="15" t="n"/>
      <c r="B991" s="15" t="n"/>
      <c r="C991" s="15" t="n"/>
      <c r="D991" s="16" t="n"/>
      <c r="E991" s="19" t="n"/>
      <c r="F991" s="19" t="n"/>
      <c r="G991" s="15" t="n"/>
      <c r="H991" s="20">
        <f>IF($F991="","",IF(Configuración!$C$3="Responsable inscripto",$F991/(1+IF($D991="",Configuración!$C$4,$D991)),$F991))</f>
        <v/>
      </c>
      <c r="I991" s="20">
        <f>IF(OR($E991="",$H991=""),"",$H991-$E991)</f>
        <v/>
      </c>
      <c r="J991" s="17">
        <f>IF(OR($I991="",N($H991)=0),"",$I991/$H991)</f>
        <v/>
      </c>
      <c r="K991" s="17">
        <f>IF(OR($I991="",N($E991)=0),"",$I991/$E991)</f>
        <v/>
      </c>
      <c r="L991" s="17">
        <f>IF($C991="","",IFERROR(INDEX(Rubros!$B$2:$B$31,MATCH($C991,Rubros!$A$2:$A$31,0)),""))</f>
        <v/>
      </c>
      <c r="M991" s="21">
        <f>IF($J991="","",IF($J991&lt;0,"Pierde plata",IF($L991="","Sin objetivo",IF($J991&gt;=$L991,"OK","Bajo objetivo"))))</f>
        <v/>
      </c>
      <c r="N991" s="20">
        <f>IF(OR($E991="",$L991="",N($L991)&gt;=1),"",ROUNDUP($E991/(1-$L991)*IF(Configuración!$C$3="Responsable inscripto",1+IF($D991="",Configuración!$C$4,$D991),1),0))</f>
        <v/>
      </c>
      <c r="O991" s="22">
        <f>IF(OR($I991="",$G991=""),"",$I991*$G991)</f>
        <v/>
      </c>
      <c r="P991" s="22">
        <f>IF(OR($H991="",$G991=""),"",$H991*$G991)</f>
        <v/>
      </c>
    </row>
    <row r="992">
      <c r="A992" s="15" t="n"/>
      <c r="B992" s="15" t="n"/>
      <c r="C992" s="15" t="n"/>
      <c r="D992" s="16" t="n"/>
      <c r="E992" s="19" t="n"/>
      <c r="F992" s="19" t="n"/>
      <c r="G992" s="15" t="n"/>
      <c r="H992" s="20">
        <f>IF($F992="","",IF(Configuración!$C$3="Responsable inscripto",$F992/(1+IF($D992="",Configuración!$C$4,$D992)),$F992))</f>
        <v/>
      </c>
      <c r="I992" s="20">
        <f>IF(OR($E992="",$H992=""),"",$H992-$E992)</f>
        <v/>
      </c>
      <c r="J992" s="17">
        <f>IF(OR($I992="",N($H992)=0),"",$I992/$H992)</f>
        <v/>
      </c>
      <c r="K992" s="17">
        <f>IF(OR($I992="",N($E992)=0),"",$I992/$E992)</f>
        <v/>
      </c>
      <c r="L992" s="17">
        <f>IF($C992="","",IFERROR(INDEX(Rubros!$B$2:$B$31,MATCH($C992,Rubros!$A$2:$A$31,0)),""))</f>
        <v/>
      </c>
      <c r="M992" s="21">
        <f>IF($J992="","",IF($J992&lt;0,"Pierde plata",IF($L992="","Sin objetivo",IF($J992&gt;=$L992,"OK","Bajo objetivo"))))</f>
        <v/>
      </c>
      <c r="N992" s="20">
        <f>IF(OR($E992="",$L992="",N($L992)&gt;=1),"",ROUNDUP($E992/(1-$L992)*IF(Configuración!$C$3="Responsable inscripto",1+IF($D992="",Configuración!$C$4,$D992),1),0))</f>
        <v/>
      </c>
      <c r="O992" s="22">
        <f>IF(OR($I992="",$G992=""),"",$I992*$G992)</f>
        <v/>
      </c>
      <c r="P992" s="22">
        <f>IF(OR($H992="",$G992=""),"",$H992*$G992)</f>
        <v/>
      </c>
    </row>
    <row r="993">
      <c r="A993" s="15" t="n"/>
      <c r="B993" s="15" t="n"/>
      <c r="C993" s="15" t="n"/>
      <c r="D993" s="16" t="n"/>
      <c r="E993" s="19" t="n"/>
      <c r="F993" s="19" t="n"/>
      <c r="G993" s="15" t="n"/>
      <c r="H993" s="20">
        <f>IF($F993="","",IF(Configuración!$C$3="Responsable inscripto",$F993/(1+IF($D993="",Configuración!$C$4,$D993)),$F993))</f>
        <v/>
      </c>
      <c r="I993" s="20">
        <f>IF(OR($E993="",$H993=""),"",$H993-$E993)</f>
        <v/>
      </c>
      <c r="J993" s="17">
        <f>IF(OR($I993="",N($H993)=0),"",$I993/$H993)</f>
        <v/>
      </c>
      <c r="K993" s="17">
        <f>IF(OR($I993="",N($E993)=0),"",$I993/$E993)</f>
        <v/>
      </c>
      <c r="L993" s="17">
        <f>IF($C993="","",IFERROR(INDEX(Rubros!$B$2:$B$31,MATCH($C993,Rubros!$A$2:$A$31,0)),""))</f>
        <v/>
      </c>
      <c r="M993" s="21">
        <f>IF($J993="","",IF($J993&lt;0,"Pierde plata",IF($L993="","Sin objetivo",IF($J993&gt;=$L993,"OK","Bajo objetivo"))))</f>
        <v/>
      </c>
      <c r="N993" s="20">
        <f>IF(OR($E993="",$L993="",N($L993)&gt;=1),"",ROUNDUP($E993/(1-$L993)*IF(Configuración!$C$3="Responsable inscripto",1+IF($D993="",Configuración!$C$4,$D993),1),0))</f>
        <v/>
      </c>
      <c r="O993" s="22">
        <f>IF(OR($I993="",$G993=""),"",$I993*$G993)</f>
        <v/>
      </c>
      <c r="P993" s="22">
        <f>IF(OR($H993="",$G993=""),"",$H993*$G993)</f>
        <v/>
      </c>
    </row>
    <row r="994">
      <c r="A994" s="15" t="n"/>
      <c r="B994" s="15" t="n"/>
      <c r="C994" s="15" t="n"/>
      <c r="D994" s="16" t="n"/>
      <c r="E994" s="19" t="n"/>
      <c r="F994" s="19" t="n"/>
      <c r="G994" s="15" t="n"/>
      <c r="H994" s="20">
        <f>IF($F994="","",IF(Configuración!$C$3="Responsable inscripto",$F994/(1+IF($D994="",Configuración!$C$4,$D994)),$F994))</f>
        <v/>
      </c>
      <c r="I994" s="20">
        <f>IF(OR($E994="",$H994=""),"",$H994-$E994)</f>
        <v/>
      </c>
      <c r="J994" s="17">
        <f>IF(OR($I994="",N($H994)=0),"",$I994/$H994)</f>
        <v/>
      </c>
      <c r="K994" s="17">
        <f>IF(OR($I994="",N($E994)=0),"",$I994/$E994)</f>
        <v/>
      </c>
      <c r="L994" s="17">
        <f>IF($C994="","",IFERROR(INDEX(Rubros!$B$2:$B$31,MATCH($C994,Rubros!$A$2:$A$31,0)),""))</f>
        <v/>
      </c>
      <c r="M994" s="21">
        <f>IF($J994="","",IF($J994&lt;0,"Pierde plata",IF($L994="","Sin objetivo",IF($J994&gt;=$L994,"OK","Bajo objetivo"))))</f>
        <v/>
      </c>
      <c r="N994" s="20">
        <f>IF(OR($E994="",$L994="",N($L994)&gt;=1),"",ROUNDUP($E994/(1-$L994)*IF(Configuración!$C$3="Responsable inscripto",1+IF($D994="",Configuración!$C$4,$D994),1),0))</f>
        <v/>
      </c>
      <c r="O994" s="22">
        <f>IF(OR($I994="",$G994=""),"",$I994*$G994)</f>
        <v/>
      </c>
      <c r="P994" s="22">
        <f>IF(OR($H994="",$G994=""),"",$H994*$G994)</f>
        <v/>
      </c>
    </row>
    <row r="995">
      <c r="A995" s="15" t="n"/>
      <c r="B995" s="15" t="n"/>
      <c r="C995" s="15" t="n"/>
      <c r="D995" s="16" t="n"/>
      <c r="E995" s="19" t="n"/>
      <c r="F995" s="19" t="n"/>
      <c r="G995" s="15" t="n"/>
      <c r="H995" s="20">
        <f>IF($F995="","",IF(Configuración!$C$3="Responsable inscripto",$F995/(1+IF($D995="",Configuración!$C$4,$D995)),$F995))</f>
        <v/>
      </c>
      <c r="I995" s="20">
        <f>IF(OR($E995="",$H995=""),"",$H995-$E995)</f>
        <v/>
      </c>
      <c r="J995" s="17">
        <f>IF(OR($I995="",N($H995)=0),"",$I995/$H995)</f>
        <v/>
      </c>
      <c r="K995" s="17">
        <f>IF(OR($I995="",N($E995)=0),"",$I995/$E995)</f>
        <v/>
      </c>
      <c r="L995" s="17">
        <f>IF($C995="","",IFERROR(INDEX(Rubros!$B$2:$B$31,MATCH($C995,Rubros!$A$2:$A$31,0)),""))</f>
        <v/>
      </c>
      <c r="M995" s="21">
        <f>IF($J995="","",IF($J995&lt;0,"Pierde plata",IF($L995="","Sin objetivo",IF($J995&gt;=$L995,"OK","Bajo objetivo"))))</f>
        <v/>
      </c>
      <c r="N995" s="20">
        <f>IF(OR($E995="",$L995="",N($L995)&gt;=1),"",ROUNDUP($E995/(1-$L995)*IF(Configuración!$C$3="Responsable inscripto",1+IF($D995="",Configuración!$C$4,$D995),1),0))</f>
        <v/>
      </c>
      <c r="O995" s="22">
        <f>IF(OR($I995="",$G995=""),"",$I995*$G995)</f>
        <v/>
      </c>
      <c r="P995" s="22">
        <f>IF(OR($H995="",$G995=""),"",$H995*$G995)</f>
        <v/>
      </c>
    </row>
    <row r="996">
      <c r="A996" s="15" t="n"/>
      <c r="B996" s="15" t="n"/>
      <c r="C996" s="15" t="n"/>
      <c r="D996" s="16" t="n"/>
      <c r="E996" s="19" t="n"/>
      <c r="F996" s="19" t="n"/>
      <c r="G996" s="15" t="n"/>
      <c r="H996" s="20">
        <f>IF($F996="","",IF(Configuración!$C$3="Responsable inscripto",$F996/(1+IF($D996="",Configuración!$C$4,$D996)),$F996))</f>
        <v/>
      </c>
      <c r="I996" s="20">
        <f>IF(OR($E996="",$H996=""),"",$H996-$E996)</f>
        <v/>
      </c>
      <c r="J996" s="17">
        <f>IF(OR($I996="",N($H996)=0),"",$I996/$H996)</f>
        <v/>
      </c>
      <c r="K996" s="17">
        <f>IF(OR($I996="",N($E996)=0),"",$I996/$E996)</f>
        <v/>
      </c>
      <c r="L996" s="17">
        <f>IF($C996="","",IFERROR(INDEX(Rubros!$B$2:$B$31,MATCH($C996,Rubros!$A$2:$A$31,0)),""))</f>
        <v/>
      </c>
      <c r="M996" s="21">
        <f>IF($J996="","",IF($J996&lt;0,"Pierde plata",IF($L996="","Sin objetivo",IF($J996&gt;=$L996,"OK","Bajo objetivo"))))</f>
        <v/>
      </c>
      <c r="N996" s="20">
        <f>IF(OR($E996="",$L996="",N($L996)&gt;=1),"",ROUNDUP($E996/(1-$L996)*IF(Configuración!$C$3="Responsable inscripto",1+IF($D996="",Configuración!$C$4,$D996),1),0))</f>
        <v/>
      </c>
      <c r="O996" s="22">
        <f>IF(OR($I996="",$G996=""),"",$I996*$G996)</f>
        <v/>
      </c>
      <c r="P996" s="22">
        <f>IF(OR($H996="",$G996=""),"",$H996*$G996)</f>
        <v/>
      </c>
    </row>
    <row r="997">
      <c r="A997" s="15" t="n"/>
      <c r="B997" s="15" t="n"/>
      <c r="C997" s="15" t="n"/>
      <c r="D997" s="16" t="n"/>
      <c r="E997" s="19" t="n"/>
      <c r="F997" s="19" t="n"/>
      <c r="G997" s="15" t="n"/>
      <c r="H997" s="20">
        <f>IF($F997="","",IF(Configuración!$C$3="Responsable inscripto",$F997/(1+IF($D997="",Configuración!$C$4,$D997)),$F997))</f>
        <v/>
      </c>
      <c r="I997" s="20">
        <f>IF(OR($E997="",$H997=""),"",$H997-$E997)</f>
        <v/>
      </c>
      <c r="J997" s="17">
        <f>IF(OR($I997="",N($H997)=0),"",$I997/$H997)</f>
        <v/>
      </c>
      <c r="K997" s="17">
        <f>IF(OR($I997="",N($E997)=0),"",$I997/$E997)</f>
        <v/>
      </c>
      <c r="L997" s="17">
        <f>IF($C997="","",IFERROR(INDEX(Rubros!$B$2:$B$31,MATCH($C997,Rubros!$A$2:$A$31,0)),""))</f>
        <v/>
      </c>
      <c r="M997" s="21">
        <f>IF($J997="","",IF($J997&lt;0,"Pierde plata",IF($L997="","Sin objetivo",IF($J997&gt;=$L997,"OK","Bajo objetivo"))))</f>
        <v/>
      </c>
      <c r="N997" s="20">
        <f>IF(OR($E997="",$L997="",N($L997)&gt;=1),"",ROUNDUP($E997/(1-$L997)*IF(Configuración!$C$3="Responsable inscripto",1+IF($D997="",Configuración!$C$4,$D997),1),0))</f>
        <v/>
      </c>
      <c r="O997" s="22">
        <f>IF(OR($I997="",$G997=""),"",$I997*$G997)</f>
        <v/>
      </c>
      <c r="P997" s="22">
        <f>IF(OR($H997="",$G997=""),"",$H997*$G997)</f>
        <v/>
      </c>
    </row>
    <row r="998">
      <c r="A998" s="15" t="n"/>
      <c r="B998" s="15" t="n"/>
      <c r="C998" s="15" t="n"/>
      <c r="D998" s="16" t="n"/>
      <c r="E998" s="19" t="n"/>
      <c r="F998" s="19" t="n"/>
      <c r="G998" s="15" t="n"/>
      <c r="H998" s="20">
        <f>IF($F998="","",IF(Configuración!$C$3="Responsable inscripto",$F998/(1+IF($D998="",Configuración!$C$4,$D998)),$F998))</f>
        <v/>
      </c>
      <c r="I998" s="20">
        <f>IF(OR($E998="",$H998=""),"",$H998-$E998)</f>
        <v/>
      </c>
      <c r="J998" s="17">
        <f>IF(OR($I998="",N($H998)=0),"",$I998/$H998)</f>
        <v/>
      </c>
      <c r="K998" s="17">
        <f>IF(OR($I998="",N($E998)=0),"",$I998/$E998)</f>
        <v/>
      </c>
      <c r="L998" s="17">
        <f>IF($C998="","",IFERROR(INDEX(Rubros!$B$2:$B$31,MATCH($C998,Rubros!$A$2:$A$31,0)),""))</f>
        <v/>
      </c>
      <c r="M998" s="21">
        <f>IF($J998="","",IF($J998&lt;0,"Pierde plata",IF($L998="","Sin objetivo",IF($J998&gt;=$L998,"OK","Bajo objetivo"))))</f>
        <v/>
      </c>
      <c r="N998" s="20">
        <f>IF(OR($E998="",$L998="",N($L998)&gt;=1),"",ROUNDUP($E998/(1-$L998)*IF(Configuración!$C$3="Responsable inscripto",1+IF($D998="",Configuración!$C$4,$D998),1),0))</f>
        <v/>
      </c>
      <c r="O998" s="22">
        <f>IF(OR($I998="",$G998=""),"",$I998*$G998)</f>
        <v/>
      </c>
      <c r="P998" s="22">
        <f>IF(OR($H998="",$G998=""),"",$H998*$G998)</f>
        <v/>
      </c>
    </row>
    <row r="999">
      <c r="A999" s="15" t="n"/>
      <c r="B999" s="15" t="n"/>
      <c r="C999" s="15" t="n"/>
      <c r="D999" s="16" t="n"/>
      <c r="E999" s="19" t="n"/>
      <c r="F999" s="19" t="n"/>
      <c r="G999" s="15" t="n"/>
      <c r="H999" s="20">
        <f>IF($F999="","",IF(Configuración!$C$3="Responsable inscripto",$F999/(1+IF($D999="",Configuración!$C$4,$D999)),$F999))</f>
        <v/>
      </c>
      <c r="I999" s="20">
        <f>IF(OR($E999="",$H999=""),"",$H999-$E999)</f>
        <v/>
      </c>
      <c r="J999" s="17">
        <f>IF(OR($I999="",N($H999)=0),"",$I999/$H999)</f>
        <v/>
      </c>
      <c r="K999" s="17">
        <f>IF(OR($I999="",N($E999)=0),"",$I999/$E999)</f>
        <v/>
      </c>
      <c r="L999" s="17">
        <f>IF($C999="","",IFERROR(INDEX(Rubros!$B$2:$B$31,MATCH($C999,Rubros!$A$2:$A$31,0)),""))</f>
        <v/>
      </c>
      <c r="M999" s="21">
        <f>IF($J999="","",IF($J999&lt;0,"Pierde plata",IF($L999="","Sin objetivo",IF($J999&gt;=$L999,"OK","Bajo objetivo"))))</f>
        <v/>
      </c>
      <c r="N999" s="20">
        <f>IF(OR($E999="",$L999="",N($L999)&gt;=1),"",ROUNDUP($E999/(1-$L999)*IF(Configuración!$C$3="Responsable inscripto",1+IF($D999="",Configuración!$C$4,$D999),1),0))</f>
        <v/>
      </c>
      <c r="O999" s="22">
        <f>IF(OR($I999="",$G999=""),"",$I999*$G999)</f>
        <v/>
      </c>
      <c r="P999" s="22">
        <f>IF(OR($H999="",$G999=""),"",$H999*$G999)</f>
        <v/>
      </c>
    </row>
    <row r="1000">
      <c r="A1000" s="15" t="n"/>
      <c r="B1000" s="15" t="n"/>
      <c r="C1000" s="15" t="n"/>
      <c r="D1000" s="16" t="n"/>
      <c r="E1000" s="19" t="n"/>
      <c r="F1000" s="19" t="n"/>
      <c r="G1000" s="15" t="n"/>
      <c r="H1000" s="20">
        <f>IF($F1000="","",IF(Configuración!$C$3="Responsable inscripto",$F1000/(1+IF($D1000="",Configuración!$C$4,$D1000)),$F1000))</f>
        <v/>
      </c>
      <c r="I1000" s="20">
        <f>IF(OR($E1000="",$H1000=""),"",$H1000-$E1000)</f>
        <v/>
      </c>
      <c r="J1000" s="17">
        <f>IF(OR($I1000="",N($H1000)=0),"",$I1000/$H1000)</f>
        <v/>
      </c>
      <c r="K1000" s="17">
        <f>IF(OR($I1000="",N($E1000)=0),"",$I1000/$E1000)</f>
        <v/>
      </c>
      <c r="L1000" s="17">
        <f>IF($C1000="","",IFERROR(INDEX(Rubros!$B$2:$B$31,MATCH($C1000,Rubros!$A$2:$A$31,0)),""))</f>
        <v/>
      </c>
      <c r="M1000" s="21">
        <f>IF($J1000="","",IF($J1000&lt;0,"Pierde plata",IF($L1000="","Sin objetivo",IF($J1000&gt;=$L1000,"OK","Bajo objetivo"))))</f>
        <v/>
      </c>
      <c r="N1000" s="20">
        <f>IF(OR($E1000="",$L1000="",N($L1000)&gt;=1),"",ROUNDUP($E1000/(1-$L1000)*IF(Configuración!$C$3="Responsable inscripto",1+IF($D1000="",Configuración!$C$4,$D1000),1),0))</f>
        <v/>
      </c>
      <c r="O1000" s="22">
        <f>IF(OR($I1000="",$G1000=""),"",$I1000*$G1000)</f>
        <v/>
      </c>
      <c r="P1000" s="22">
        <f>IF(OR($H1000="",$G1000=""),"",$H1000*$G1000)</f>
        <v/>
      </c>
    </row>
    <row r="1001">
      <c r="A1001" s="15" t="n"/>
      <c r="B1001" s="15" t="n"/>
      <c r="C1001" s="15" t="n"/>
      <c r="D1001" s="16" t="n"/>
      <c r="E1001" s="19" t="n"/>
      <c r="F1001" s="19" t="n"/>
      <c r="G1001" s="15" t="n"/>
      <c r="H1001" s="20">
        <f>IF($F1001="","",IF(Configuración!$C$3="Responsable inscripto",$F1001/(1+IF($D1001="",Configuración!$C$4,$D1001)),$F1001))</f>
        <v/>
      </c>
      <c r="I1001" s="20">
        <f>IF(OR($E1001="",$H1001=""),"",$H1001-$E1001)</f>
        <v/>
      </c>
      <c r="J1001" s="17">
        <f>IF(OR($I1001="",N($H1001)=0),"",$I1001/$H1001)</f>
        <v/>
      </c>
      <c r="K1001" s="17">
        <f>IF(OR($I1001="",N($E1001)=0),"",$I1001/$E1001)</f>
        <v/>
      </c>
      <c r="L1001" s="17">
        <f>IF($C1001="","",IFERROR(INDEX(Rubros!$B$2:$B$31,MATCH($C1001,Rubros!$A$2:$A$31,0)),""))</f>
        <v/>
      </c>
      <c r="M1001" s="21">
        <f>IF($J1001="","",IF($J1001&lt;0,"Pierde plata",IF($L1001="","Sin objetivo",IF($J1001&gt;=$L1001,"OK","Bajo objetivo"))))</f>
        <v/>
      </c>
      <c r="N1001" s="20">
        <f>IF(OR($E1001="",$L1001="",N($L1001)&gt;=1),"",ROUNDUP($E1001/(1-$L1001)*IF(Configuración!$C$3="Responsable inscripto",1+IF($D1001="",Configuración!$C$4,$D1001),1),0))</f>
        <v/>
      </c>
      <c r="O1001" s="22">
        <f>IF(OR($I1001="",$G1001=""),"",$I1001*$G1001)</f>
        <v/>
      </c>
      <c r="P1001" s="22">
        <f>IF(OR($H1001="",$G1001=""),"",$H1001*$G1001)</f>
        <v/>
      </c>
    </row>
  </sheetData>
  <conditionalFormatting sqref="M2:M1001">
    <cfRule type="expression" priority="1" dxfId="0">
      <formula>$M2="OK"</formula>
    </cfRule>
    <cfRule type="expression" priority="2" dxfId="1">
      <formula>$M2="Bajo objetivo"</formula>
    </cfRule>
    <cfRule type="expression" priority="3" dxfId="2">
      <formula>$M2="Pierde plata"</formula>
    </cfRule>
  </conditionalFormatting>
  <dataValidations count="2">
    <dataValidation sqref="C2:C1001" showDropDown="0" showInputMessage="0" showErrorMessage="0" allowBlank="1" type="list">
      <formula1>=Rubros!$A$2:$A$31</formula1>
    </dataValidation>
    <dataValidation sqref="D2:D1001" showDropDown="0" showInputMessage="0" showErrorMessage="0" allowBlank="1" type="list">
      <formula1>"0,0.105,0.21,0.27"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FAF22"/>
    <outlinePr summaryBelow="1" summaryRight="1"/>
    <pageSetUpPr/>
  </sheetPr>
  <dimension ref="A1:I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2" customWidth="1" min="3" max="3"/>
    <col width="12" customWidth="1" min="4" max="4"/>
    <col width="14" customWidth="1" min="5" max="5"/>
    <col width="17" customWidth="1" min="6" max="6"/>
    <col width="16" customWidth="1" min="7" max="7"/>
    <col width="13" customWidth="1" min="8" max="8"/>
    <col width="13" customWidth="1" min="9" max="9"/>
  </cols>
  <sheetData>
    <row r="1">
      <c r="B1" s="9" t="inlineStr">
        <is>
          <t>Margen de ganancia por rubro</t>
        </is>
      </c>
    </row>
    <row r="2">
      <c r="B2" s="23">
        <f>Configuración!$C$6&amp;" · "&amp;Configuración!$C$3</f>
        <v/>
      </c>
    </row>
    <row r="4" ht="48" customHeight="1">
      <c r="A4" s="14" t="inlineStr">
        <is>
          <t>Rubro</t>
        </is>
      </c>
      <c r="B4" s="14" t="inlineStr">
        <is>
          <t>Productos</t>
        </is>
      </c>
      <c r="C4" s="14" t="inlineStr">
        <is>
          <t>Margen objetivo</t>
        </is>
      </c>
      <c r="D4" s="14" t="inlineStr">
        <is>
          <t>Margen promedio</t>
        </is>
      </c>
      <c r="E4" s="14" t="inlineStr">
        <is>
          <t>Margen ponderado por ventas</t>
        </is>
      </c>
      <c r="F4" s="14" t="inlineStr">
        <is>
          <t>Ventas del mes (sin IVA)</t>
        </is>
      </c>
      <c r="G4" s="14" t="inlineStr">
        <is>
          <t>Ganancia del mes</t>
        </is>
      </c>
      <c r="H4" s="14" t="inlineStr">
        <is>
          <t>Productos bajo objetivo</t>
        </is>
      </c>
      <c r="I4" s="14" t="inlineStr">
        <is>
          <t>Productos que pierden plata</t>
        </is>
      </c>
    </row>
    <row r="5">
      <c r="A5" s="21">
        <f>IF(Rubros!$A$2="","",Rubros!$A$2)</f>
        <v/>
      </c>
      <c r="B5" s="21">
        <f>IF($A5="","",COUNTIFS(Productos!$C$2:$C$1001,$A5,Productos!$J$2:$J$1001,"&lt;&gt;"))</f>
        <v/>
      </c>
      <c r="C5" s="17">
        <f>IF($A5="","",Rubros!$B$2)</f>
        <v/>
      </c>
      <c r="D5" s="17">
        <f>IF(OR($A5="",N($B5)=0),"",AVERAGEIFS(Productos!$J$2:$J$1001,Productos!$C$2:$C$1001,$A5,Productos!$J$2:$J$1001,"&lt;&gt;"))</f>
        <v/>
      </c>
      <c r="E5" s="17">
        <f>IF(OR($A5="",N($F5)=0),"",$G5/$F5)</f>
        <v/>
      </c>
      <c r="F5" s="22">
        <f>IF($A5="","",SUMIFS(Productos!$P$2:$P$1001,Productos!$C$2:$C$1001,$A5))</f>
        <v/>
      </c>
      <c r="G5" s="22">
        <f>IF($A5="","",SUMIFS(Productos!$O$2:$O$1001,Productos!$C$2:$C$1001,$A5))</f>
        <v/>
      </c>
      <c r="H5" s="21">
        <f>IF($A5="","",COUNTIFS(Productos!$C$2:$C$1001,$A5,Productos!$M$2:$M$1001,"Bajo objetivo"))</f>
        <v/>
      </c>
      <c r="I5" s="21">
        <f>IF($A5="","",COUNTIFS(Productos!$C$2:$C$1001,$A5,Productos!$M$2:$M$1001,"Pierde plata"))</f>
        <v/>
      </c>
    </row>
    <row r="6">
      <c r="A6" s="21">
        <f>IF(Rubros!$A$3="","",Rubros!$A$3)</f>
        <v/>
      </c>
      <c r="B6" s="21">
        <f>IF($A6="","",COUNTIFS(Productos!$C$2:$C$1001,$A6,Productos!$J$2:$J$1001,"&lt;&gt;"))</f>
        <v/>
      </c>
      <c r="C6" s="17">
        <f>IF($A6="","",Rubros!$B$3)</f>
        <v/>
      </c>
      <c r="D6" s="17">
        <f>IF(OR($A6="",N($B6)=0),"",AVERAGEIFS(Productos!$J$2:$J$1001,Productos!$C$2:$C$1001,$A6,Productos!$J$2:$J$1001,"&lt;&gt;"))</f>
        <v/>
      </c>
      <c r="E6" s="17">
        <f>IF(OR($A6="",N($F6)=0),"",$G6/$F6)</f>
        <v/>
      </c>
      <c r="F6" s="22">
        <f>IF($A6="","",SUMIFS(Productos!$P$2:$P$1001,Productos!$C$2:$C$1001,$A6))</f>
        <v/>
      </c>
      <c r="G6" s="22">
        <f>IF($A6="","",SUMIFS(Productos!$O$2:$O$1001,Productos!$C$2:$C$1001,$A6))</f>
        <v/>
      </c>
      <c r="H6" s="21">
        <f>IF($A6="","",COUNTIFS(Productos!$C$2:$C$1001,$A6,Productos!$M$2:$M$1001,"Bajo objetivo"))</f>
        <v/>
      </c>
      <c r="I6" s="21">
        <f>IF($A6="","",COUNTIFS(Productos!$C$2:$C$1001,$A6,Productos!$M$2:$M$1001,"Pierde plata"))</f>
        <v/>
      </c>
    </row>
    <row r="7">
      <c r="A7" s="21">
        <f>IF(Rubros!$A$4="","",Rubros!$A$4)</f>
        <v/>
      </c>
      <c r="B7" s="21">
        <f>IF($A7="","",COUNTIFS(Productos!$C$2:$C$1001,$A7,Productos!$J$2:$J$1001,"&lt;&gt;"))</f>
        <v/>
      </c>
      <c r="C7" s="17">
        <f>IF($A7="","",Rubros!$B$4)</f>
        <v/>
      </c>
      <c r="D7" s="17">
        <f>IF(OR($A7="",N($B7)=0),"",AVERAGEIFS(Productos!$J$2:$J$1001,Productos!$C$2:$C$1001,$A7,Productos!$J$2:$J$1001,"&lt;&gt;"))</f>
        <v/>
      </c>
      <c r="E7" s="17">
        <f>IF(OR($A7="",N($F7)=0),"",$G7/$F7)</f>
        <v/>
      </c>
      <c r="F7" s="22">
        <f>IF($A7="","",SUMIFS(Productos!$P$2:$P$1001,Productos!$C$2:$C$1001,$A7))</f>
        <v/>
      </c>
      <c r="G7" s="22">
        <f>IF($A7="","",SUMIFS(Productos!$O$2:$O$1001,Productos!$C$2:$C$1001,$A7))</f>
        <v/>
      </c>
      <c r="H7" s="21">
        <f>IF($A7="","",COUNTIFS(Productos!$C$2:$C$1001,$A7,Productos!$M$2:$M$1001,"Bajo objetivo"))</f>
        <v/>
      </c>
      <c r="I7" s="21">
        <f>IF($A7="","",COUNTIFS(Productos!$C$2:$C$1001,$A7,Productos!$M$2:$M$1001,"Pierde plata"))</f>
        <v/>
      </c>
    </row>
    <row r="8">
      <c r="A8" s="21">
        <f>IF(Rubros!$A$5="","",Rubros!$A$5)</f>
        <v/>
      </c>
      <c r="B8" s="21">
        <f>IF($A8="","",COUNTIFS(Productos!$C$2:$C$1001,$A8,Productos!$J$2:$J$1001,"&lt;&gt;"))</f>
        <v/>
      </c>
      <c r="C8" s="17">
        <f>IF($A8="","",Rubros!$B$5)</f>
        <v/>
      </c>
      <c r="D8" s="17">
        <f>IF(OR($A8="",N($B8)=0),"",AVERAGEIFS(Productos!$J$2:$J$1001,Productos!$C$2:$C$1001,$A8,Productos!$J$2:$J$1001,"&lt;&gt;"))</f>
        <v/>
      </c>
      <c r="E8" s="17">
        <f>IF(OR($A8="",N($F8)=0),"",$G8/$F8)</f>
        <v/>
      </c>
      <c r="F8" s="22">
        <f>IF($A8="","",SUMIFS(Productos!$P$2:$P$1001,Productos!$C$2:$C$1001,$A8))</f>
        <v/>
      </c>
      <c r="G8" s="22">
        <f>IF($A8="","",SUMIFS(Productos!$O$2:$O$1001,Productos!$C$2:$C$1001,$A8))</f>
        <v/>
      </c>
      <c r="H8" s="21">
        <f>IF($A8="","",COUNTIFS(Productos!$C$2:$C$1001,$A8,Productos!$M$2:$M$1001,"Bajo objetivo"))</f>
        <v/>
      </c>
      <c r="I8" s="21">
        <f>IF($A8="","",COUNTIFS(Productos!$C$2:$C$1001,$A8,Productos!$M$2:$M$1001,"Pierde plata"))</f>
        <v/>
      </c>
    </row>
    <row r="9">
      <c r="A9" s="21">
        <f>IF(Rubros!$A$6="","",Rubros!$A$6)</f>
        <v/>
      </c>
      <c r="B9" s="21">
        <f>IF($A9="","",COUNTIFS(Productos!$C$2:$C$1001,$A9,Productos!$J$2:$J$1001,"&lt;&gt;"))</f>
        <v/>
      </c>
      <c r="C9" s="17">
        <f>IF($A9="","",Rubros!$B$6)</f>
        <v/>
      </c>
      <c r="D9" s="17">
        <f>IF(OR($A9="",N($B9)=0),"",AVERAGEIFS(Productos!$J$2:$J$1001,Productos!$C$2:$C$1001,$A9,Productos!$J$2:$J$1001,"&lt;&gt;"))</f>
        <v/>
      </c>
      <c r="E9" s="17">
        <f>IF(OR($A9="",N($F9)=0),"",$G9/$F9)</f>
        <v/>
      </c>
      <c r="F9" s="22">
        <f>IF($A9="","",SUMIFS(Productos!$P$2:$P$1001,Productos!$C$2:$C$1001,$A9))</f>
        <v/>
      </c>
      <c r="G9" s="22">
        <f>IF($A9="","",SUMIFS(Productos!$O$2:$O$1001,Productos!$C$2:$C$1001,$A9))</f>
        <v/>
      </c>
      <c r="H9" s="21">
        <f>IF($A9="","",COUNTIFS(Productos!$C$2:$C$1001,$A9,Productos!$M$2:$M$1001,"Bajo objetivo"))</f>
        <v/>
      </c>
      <c r="I9" s="21">
        <f>IF($A9="","",COUNTIFS(Productos!$C$2:$C$1001,$A9,Productos!$M$2:$M$1001,"Pierde plata"))</f>
        <v/>
      </c>
    </row>
    <row r="10">
      <c r="A10" s="21">
        <f>IF(Rubros!$A$7="","",Rubros!$A$7)</f>
        <v/>
      </c>
      <c r="B10" s="21">
        <f>IF($A10="","",COUNTIFS(Productos!$C$2:$C$1001,$A10,Productos!$J$2:$J$1001,"&lt;&gt;"))</f>
        <v/>
      </c>
      <c r="C10" s="17">
        <f>IF($A10="","",Rubros!$B$7)</f>
        <v/>
      </c>
      <c r="D10" s="17">
        <f>IF(OR($A10="",N($B10)=0),"",AVERAGEIFS(Productos!$J$2:$J$1001,Productos!$C$2:$C$1001,$A10,Productos!$J$2:$J$1001,"&lt;&gt;"))</f>
        <v/>
      </c>
      <c r="E10" s="17">
        <f>IF(OR($A10="",N($F10)=0),"",$G10/$F10)</f>
        <v/>
      </c>
      <c r="F10" s="22">
        <f>IF($A10="","",SUMIFS(Productos!$P$2:$P$1001,Productos!$C$2:$C$1001,$A10))</f>
        <v/>
      </c>
      <c r="G10" s="22">
        <f>IF($A10="","",SUMIFS(Productos!$O$2:$O$1001,Productos!$C$2:$C$1001,$A10))</f>
        <v/>
      </c>
      <c r="H10" s="21">
        <f>IF($A10="","",COUNTIFS(Productos!$C$2:$C$1001,$A10,Productos!$M$2:$M$1001,"Bajo objetivo"))</f>
        <v/>
      </c>
      <c r="I10" s="21">
        <f>IF($A10="","",COUNTIFS(Productos!$C$2:$C$1001,$A10,Productos!$M$2:$M$1001,"Pierde plata"))</f>
        <v/>
      </c>
    </row>
    <row r="11">
      <c r="A11" s="21">
        <f>IF(Rubros!$A$8="","",Rubros!$A$8)</f>
        <v/>
      </c>
      <c r="B11" s="21">
        <f>IF($A11="","",COUNTIFS(Productos!$C$2:$C$1001,$A11,Productos!$J$2:$J$1001,"&lt;&gt;"))</f>
        <v/>
      </c>
      <c r="C11" s="17">
        <f>IF($A11="","",Rubros!$B$8)</f>
        <v/>
      </c>
      <c r="D11" s="17">
        <f>IF(OR($A11="",N($B11)=0),"",AVERAGEIFS(Productos!$J$2:$J$1001,Productos!$C$2:$C$1001,$A11,Productos!$J$2:$J$1001,"&lt;&gt;"))</f>
        <v/>
      </c>
      <c r="E11" s="17">
        <f>IF(OR($A11="",N($F11)=0),"",$G11/$F11)</f>
        <v/>
      </c>
      <c r="F11" s="22">
        <f>IF($A11="","",SUMIFS(Productos!$P$2:$P$1001,Productos!$C$2:$C$1001,$A11))</f>
        <v/>
      </c>
      <c r="G11" s="22">
        <f>IF($A11="","",SUMIFS(Productos!$O$2:$O$1001,Productos!$C$2:$C$1001,$A11))</f>
        <v/>
      </c>
      <c r="H11" s="21">
        <f>IF($A11="","",COUNTIFS(Productos!$C$2:$C$1001,$A11,Productos!$M$2:$M$1001,"Bajo objetivo"))</f>
        <v/>
      </c>
      <c r="I11" s="21">
        <f>IF($A11="","",COUNTIFS(Productos!$C$2:$C$1001,$A11,Productos!$M$2:$M$1001,"Pierde plata"))</f>
        <v/>
      </c>
    </row>
    <row r="12">
      <c r="A12" s="21">
        <f>IF(Rubros!$A$9="","",Rubros!$A$9)</f>
        <v/>
      </c>
      <c r="B12" s="21">
        <f>IF($A12="","",COUNTIFS(Productos!$C$2:$C$1001,$A12,Productos!$J$2:$J$1001,"&lt;&gt;"))</f>
        <v/>
      </c>
      <c r="C12" s="17">
        <f>IF($A12="","",Rubros!$B$9)</f>
        <v/>
      </c>
      <c r="D12" s="17">
        <f>IF(OR($A12="",N($B12)=0),"",AVERAGEIFS(Productos!$J$2:$J$1001,Productos!$C$2:$C$1001,$A12,Productos!$J$2:$J$1001,"&lt;&gt;"))</f>
        <v/>
      </c>
      <c r="E12" s="17">
        <f>IF(OR($A12="",N($F12)=0),"",$G12/$F12)</f>
        <v/>
      </c>
      <c r="F12" s="22">
        <f>IF($A12="","",SUMIFS(Productos!$P$2:$P$1001,Productos!$C$2:$C$1001,$A12))</f>
        <v/>
      </c>
      <c r="G12" s="22">
        <f>IF($A12="","",SUMIFS(Productos!$O$2:$O$1001,Productos!$C$2:$C$1001,$A12))</f>
        <v/>
      </c>
      <c r="H12" s="21">
        <f>IF($A12="","",COUNTIFS(Productos!$C$2:$C$1001,$A12,Productos!$M$2:$M$1001,"Bajo objetivo"))</f>
        <v/>
      </c>
      <c r="I12" s="21">
        <f>IF($A12="","",COUNTIFS(Productos!$C$2:$C$1001,$A12,Productos!$M$2:$M$1001,"Pierde plata"))</f>
        <v/>
      </c>
    </row>
    <row r="13">
      <c r="A13" s="21">
        <f>IF(Rubros!$A$10="","",Rubros!$A$10)</f>
        <v/>
      </c>
      <c r="B13" s="21">
        <f>IF($A13="","",COUNTIFS(Productos!$C$2:$C$1001,$A13,Productos!$J$2:$J$1001,"&lt;&gt;"))</f>
        <v/>
      </c>
      <c r="C13" s="17">
        <f>IF($A13="","",Rubros!$B$10)</f>
        <v/>
      </c>
      <c r="D13" s="17">
        <f>IF(OR($A13="",N($B13)=0),"",AVERAGEIFS(Productos!$J$2:$J$1001,Productos!$C$2:$C$1001,$A13,Productos!$J$2:$J$1001,"&lt;&gt;"))</f>
        <v/>
      </c>
      <c r="E13" s="17">
        <f>IF(OR($A13="",N($F13)=0),"",$G13/$F13)</f>
        <v/>
      </c>
      <c r="F13" s="22">
        <f>IF($A13="","",SUMIFS(Productos!$P$2:$P$1001,Productos!$C$2:$C$1001,$A13))</f>
        <v/>
      </c>
      <c r="G13" s="22">
        <f>IF($A13="","",SUMIFS(Productos!$O$2:$O$1001,Productos!$C$2:$C$1001,$A13))</f>
        <v/>
      </c>
      <c r="H13" s="21">
        <f>IF($A13="","",COUNTIFS(Productos!$C$2:$C$1001,$A13,Productos!$M$2:$M$1001,"Bajo objetivo"))</f>
        <v/>
      </c>
      <c r="I13" s="21">
        <f>IF($A13="","",COUNTIFS(Productos!$C$2:$C$1001,$A13,Productos!$M$2:$M$1001,"Pierde plata"))</f>
        <v/>
      </c>
    </row>
    <row r="14">
      <c r="A14" s="21">
        <f>IF(Rubros!$A$11="","",Rubros!$A$11)</f>
        <v/>
      </c>
      <c r="B14" s="21">
        <f>IF($A14="","",COUNTIFS(Productos!$C$2:$C$1001,$A14,Productos!$J$2:$J$1001,"&lt;&gt;"))</f>
        <v/>
      </c>
      <c r="C14" s="17">
        <f>IF($A14="","",Rubros!$B$11)</f>
        <v/>
      </c>
      <c r="D14" s="17">
        <f>IF(OR($A14="",N($B14)=0),"",AVERAGEIFS(Productos!$J$2:$J$1001,Productos!$C$2:$C$1001,$A14,Productos!$J$2:$J$1001,"&lt;&gt;"))</f>
        <v/>
      </c>
      <c r="E14" s="17">
        <f>IF(OR($A14="",N($F14)=0),"",$G14/$F14)</f>
        <v/>
      </c>
      <c r="F14" s="22">
        <f>IF($A14="","",SUMIFS(Productos!$P$2:$P$1001,Productos!$C$2:$C$1001,$A14))</f>
        <v/>
      </c>
      <c r="G14" s="22">
        <f>IF($A14="","",SUMIFS(Productos!$O$2:$O$1001,Productos!$C$2:$C$1001,$A14))</f>
        <v/>
      </c>
      <c r="H14" s="21">
        <f>IF($A14="","",COUNTIFS(Productos!$C$2:$C$1001,$A14,Productos!$M$2:$M$1001,"Bajo objetivo"))</f>
        <v/>
      </c>
      <c r="I14" s="21">
        <f>IF($A14="","",COUNTIFS(Productos!$C$2:$C$1001,$A14,Productos!$M$2:$M$1001,"Pierde plata"))</f>
        <v/>
      </c>
    </row>
    <row r="15">
      <c r="A15" s="21">
        <f>IF(Rubros!$A$12="","",Rubros!$A$12)</f>
        <v/>
      </c>
      <c r="B15" s="21">
        <f>IF($A15="","",COUNTIFS(Productos!$C$2:$C$1001,$A15,Productos!$J$2:$J$1001,"&lt;&gt;"))</f>
        <v/>
      </c>
      <c r="C15" s="17">
        <f>IF($A15="","",Rubros!$B$12)</f>
        <v/>
      </c>
      <c r="D15" s="17">
        <f>IF(OR($A15="",N($B15)=0),"",AVERAGEIFS(Productos!$J$2:$J$1001,Productos!$C$2:$C$1001,$A15,Productos!$J$2:$J$1001,"&lt;&gt;"))</f>
        <v/>
      </c>
      <c r="E15" s="17">
        <f>IF(OR($A15="",N($F15)=0),"",$G15/$F15)</f>
        <v/>
      </c>
      <c r="F15" s="22">
        <f>IF($A15="","",SUMIFS(Productos!$P$2:$P$1001,Productos!$C$2:$C$1001,$A15))</f>
        <v/>
      </c>
      <c r="G15" s="22">
        <f>IF($A15="","",SUMIFS(Productos!$O$2:$O$1001,Productos!$C$2:$C$1001,$A15))</f>
        <v/>
      </c>
      <c r="H15" s="21">
        <f>IF($A15="","",COUNTIFS(Productos!$C$2:$C$1001,$A15,Productos!$M$2:$M$1001,"Bajo objetivo"))</f>
        <v/>
      </c>
      <c r="I15" s="21">
        <f>IF($A15="","",COUNTIFS(Productos!$C$2:$C$1001,$A15,Productos!$M$2:$M$1001,"Pierde plata"))</f>
        <v/>
      </c>
    </row>
    <row r="16">
      <c r="A16" s="21">
        <f>IF(Rubros!$A$13="","",Rubros!$A$13)</f>
        <v/>
      </c>
      <c r="B16" s="21">
        <f>IF($A16="","",COUNTIFS(Productos!$C$2:$C$1001,$A16,Productos!$J$2:$J$1001,"&lt;&gt;"))</f>
        <v/>
      </c>
      <c r="C16" s="17">
        <f>IF($A16="","",Rubros!$B$13)</f>
        <v/>
      </c>
      <c r="D16" s="17">
        <f>IF(OR($A16="",N($B16)=0),"",AVERAGEIFS(Productos!$J$2:$J$1001,Productos!$C$2:$C$1001,$A16,Productos!$J$2:$J$1001,"&lt;&gt;"))</f>
        <v/>
      </c>
      <c r="E16" s="17">
        <f>IF(OR($A16="",N($F16)=0),"",$G16/$F16)</f>
        <v/>
      </c>
      <c r="F16" s="22">
        <f>IF($A16="","",SUMIFS(Productos!$P$2:$P$1001,Productos!$C$2:$C$1001,$A16))</f>
        <v/>
      </c>
      <c r="G16" s="22">
        <f>IF($A16="","",SUMIFS(Productos!$O$2:$O$1001,Productos!$C$2:$C$1001,$A16))</f>
        <v/>
      </c>
      <c r="H16" s="21">
        <f>IF($A16="","",COUNTIFS(Productos!$C$2:$C$1001,$A16,Productos!$M$2:$M$1001,"Bajo objetivo"))</f>
        <v/>
      </c>
      <c r="I16" s="21">
        <f>IF($A16="","",COUNTIFS(Productos!$C$2:$C$1001,$A16,Productos!$M$2:$M$1001,"Pierde plata"))</f>
        <v/>
      </c>
    </row>
    <row r="17">
      <c r="A17" s="21">
        <f>IF(Rubros!$A$14="","",Rubros!$A$14)</f>
        <v/>
      </c>
      <c r="B17" s="21">
        <f>IF($A17="","",COUNTIFS(Productos!$C$2:$C$1001,$A17,Productos!$J$2:$J$1001,"&lt;&gt;"))</f>
        <v/>
      </c>
      <c r="C17" s="17">
        <f>IF($A17="","",Rubros!$B$14)</f>
        <v/>
      </c>
      <c r="D17" s="17">
        <f>IF(OR($A17="",N($B17)=0),"",AVERAGEIFS(Productos!$J$2:$J$1001,Productos!$C$2:$C$1001,$A17,Productos!$J$2:$J$1001,"&lt;&gt;"))</f>
        <v/>
      </c>
      <c r="E17" s="17">
        <f>IF(OR($A17="",N($F17)=0),"",$G17/$F17)</f>
        <v/>
      </c>
      <c r="F17" s="22">
        <f>IF($A17="","",SUMIFS(Productos!$P$2:$P$1001,Productos!$C$2:$C$1001,$A17))</f>
        <v/>
      </c>
      <c r="G17" s="22">
        <f>IF($A17="","",SUMIFS(Productos!$O$2:$O$1001,Productos!$C$2:$C$1001,$A17))</f>
        <v/>
      </c>
      <c r="H17" s="21">
        <f>IF($A17="","",COUNTIFS(Productos!$C$2:$C$1001,$A17,Productos!$M$2:$M$1001,"Bajo objetivo"))</f>
        <v/>
      </c>
      <c r="I17" s="21">
        <f>IF($A17="","",COUNTIFS(Productos!$C$2:$C$1001,$A17,Productos!$M$2:$M$1001,"Pierde plata"))</f>
        <v/>
      </c>
    </row>
    <row r="18">
      <c r="A18" s="21">
        <f>IF(Rubros!$A$15="","",Rubros!$A$15)</f>
        <v/>
      </c>
      <c r="B18" s="21">
        <f>IF($A18="","",COUNTIFS(Productos!$C$2:$C$1001,$A18,Productos!$J$2:$J$1001,"&lt;&gt;"))</f>
        <v/>
      </c>
      <c r="C18" s="17">
        <f>IF($A18="","",Rubros!$B$15)</f>
        <v/>
      </c>
      <c r="D18" s="17">
        <f>IF(OR($A18="",N($B18)=0),"",AVERAGEIFS(Productos!$J$2:$J$1001,Productos!$C$2:$C$1001,$A18,Productos!$J$2:$J$1001,"&lt;&gt;"))</f>
        <v/>
      </c>
      <c r="E18" s="17">
        <f>IF(OR($A18="",N($F18)=0),"",$G18/$F18)</f>
        <v/>
      </c>
      <c r="F18" s="22">
        <f>IF($A18="","",SUMIFS(Productos!$P$2:$P$1001,Productos!$C$2:$C$1001,$A18))</f>
        <v/>
      </c>
      <c r="G18" s="22">
        <f>IF($A18="","",SUMIFS(Productos!$O$2:$O$1001,Productos!$C$2:$C$1001,$A18))</f>
        <v/>
      </c>
      <c r="H18" s="21">
        <f>IF($A18="","",COUNTIFS(Productos!$C$2:$C$1001,$A18,Productos!$M$2:$M$1001,"Bajo objetivo"))</f>
        <v/>
      </c>
      <c r="I18" s="21">
        <f>IF($A18="","",COUNTIFS(Productos!$C$2:$C$1001,$A18,Productos!$M$2:$M$1001,"Pierde plata"))</f>
        <v/>
      </c>
    </row>
    <row r="19">
      <c r="A19" s="21">
        <f>IF(Rubros!$A$16="","",Rubros!$A$16)</f>
        <v/>
      </c>
      <c r="B19" s="21">
        <f>IF($A19="","",COUNTIFS(Productos!$C$2:$C$1001,$A19,Productos!$J$2:$J$1001,"&lt;&gt;"))</f>
        <v/>
      </c>
      <c r="C19" s="17">
        <f>IF($A19="","",Rubros!$B$16)</f>
        <v/>
      </c>
      <c r="D19" s="17">
        <f>IF(OR($A19="",N($B19)=0),"",AVERAGEIFS(Productos!$J$2:$J$1001,Productos!$C$2:$C$1001,$A19,Productos!$J$2:$J$1001,"&lt;&gt;"))</f>
        <v/>
      </c>
      <c r="E19" s="17">
        <f>IF(OR($A19="",N($F19)=0),"",$G19/$F19)</f>
        <v/>
      </c>
      <c r="F19" s="22">
        <f>IF($A19="","",SUMIFS(Productos!$P$2:$P$1001,Productos!$C$2:$C$1001,$A19))</f>
        <v/>
      </c>
      <c r="G19" s="22">
        <f>IF($A19="","",SUMIFS(Productos!$O$2:$O$1001,Productos!$C$2:$C$1001,$A19))</f>
        <v/>
      </c>
      <c r="H19" s="21">
        <f>IF($A19="","",COUNTIFS(Productos!$C$2:$C$1001,$A19,Productos!$M$2:$M$1001,"Bajo objetivo"))</f>
        <v/>
      </c>
      <c r="I19" s="21">
        <f>IF($A19="","",COUNTIFS(Productos!$C$2:$C$1001,$A19,Productos!$M$2:$M$1001,"Pierde plata"))</f>
        <v/>
      </c>
    </row>
    <row r="20">
      <c r="A20" s="21">
        <f>IF(Rubros!$A$17="","",Rubros!$A$17)</f>
        <v/>
      </c>
      <c r="B20" s="21">
        <f>IF($A20="","",COUNTIFS(Productos!$C$2:$C$1001,$A20,Productos!$J$2:$J$1001,"&lt;&gt;"))</f>
        <v/>
      </c>
      <c r="C20" s="17">
        <f>IF($A20="","",Rubros!$B$17)</f>
        <v/>
      </c>
      <c r="D20" s="17">
        <f>IF(OR($A20="",N($B20)=0),"",AVERAGEIFS(Productos!$J$2:$J$1001,Productos!$C$2:$C$1001,$A20,Productos!$J$2:$J$1001,"&lt;&gt;"))</f>
        <v/>
      </c>
      <c r="E20" s="17">
        <f>IF(OR($A20="",N($F20)=0),"",$G20/$F20)</f>
        <v/>
      </c>
      <c r="F20" s="22">
        <f>IF($A20="","",SUMIFS(Productos!$P$2:$P$1001,Productos!$C$2:$C$1001,$A20))</f>
        <v/>
      </c>
      <c r="G20" s="22">
        <f>IF($A20="","",SUMIFS(Productos!$O$2:$O$1001,Productos!$C$2:$C$1001,$A20))</f>
        <v/>
      </c>
      <c r="H20" s="21">
        <f>IF($A20="","",COUNTIFS(Productos!$C$2:$C$1001,$A20,Productos!$M$2:$M$1001,"Bajo objetivo"))</f>
        <v/>
      </c>
      <c r="I20" s="21">
        <f>IF($A20="","",COUNTIFS(Productos!$C$2:$C$1001,$A20,Productos!$M$2:$M$1001,"Pierde plata"))</f>
        <v/>
      </c>
    </row>
    <row r="21">
      <c r="A21" s="21">
        <f>IF(Rubros!$A$18="","",Rubros!$A$18)</f>
        <v/>
      </c>
      <c r="B21" s="21">
        <f>IF($A21="","",COUNTIFS(Productos!$C$2:$C$1001,$A21,Productos!$J$2:$J$1001,"&lt;&gt;"))</f>
        <v/>
      </c>
      <c r="C21" s="17">
        <f>IF($A21="","",Rubros!$B$18)</f>
        <v/>
      </c>
      <c r="D21" s="17">
        <f>IF(OR($A21="",N($B21)=0),"",AVERAGEIFS(Productos!$J$2:$J$1001,Productos!$C$2:$C$1001,$A21,Productos!$J$2:$J$1001,"&lt;&gt;"))</f>
        <v/>
      </c>
      <c r="E21" s="17">
        <f>IF(OR($A21="",N($F21)=0),"",$G21/$F21)</f>
        <v/>
      </c>
      <c r="F21" s="22">
        <f>IF($A21="","",SUMIFS(Productos!$P$2:$P$1001,Productos!$C$2:$C$1001,$A21))</f>
        <v/>
      </c>
      <c r="G21" s="22">
        <f>IF($A21="","",SUMIFS(Productos!$O$2:$O$1001,Productos!$C$2:$C$1001,$A21))</f>
        <v/>
      </c>
      <c r="H21" s="21">
        <f>IF($A21="","",COUNTIFS(Productos!$C$2:$C$1001,$A21,Productos!$M$2:$M$1001,"Bajo objetivo"))</f>
        <v/>
      </c>
      <c r="I21" s="21">
        <f>IF($A21="","",COUNTIFS(Productos!$C$2:$C$1001,$A21,Productos!$M$2:$M$1001,"Pierde plata"))</f>
        <v/>
      </c>
    </row>
    <row r="22">
      <c r="A22" s="21">
        <f>IF(Rubros!$A$19="","",Rubros!$A$19)</f>
        <v/>
      </c>
      <c r="B22" s="21">
        <f>IF($A22="","",COUNTIFS(Productos!$C$2:$C$1001,$A22,Productos!$J$2:$J$1001,"&lt;&gt;"))</f>
        <v/>
      </c>
      <c r="C22" s="17">
        <f>IF($A22="","",Rubros!$B$19)</f>
        <v/>
      </c>
      <c r="D22" s="17">
        <f>IF(OR($A22="",N($B22)=0),"",AVERAGEIFS(Productos!$J$2:$J$1001,Productos!$C$2:$C$1001,$A22,Productos!$J$2:$J$1001,"&lt;&gt;"))</f>
        <v/>
      </c>
      <c r="E22" s="17">
        <f>IF(OR($A22="",N($F22)=0),"",$G22/$F22)</f>
        <v/>
      </c>
      <c r="F22" s="22">
        <f>IF($A22="","",SUMIFS(Productos!$P$2:$P$1001,Productos!$C$2:$C$1001,$A22))</f>
        <v/>
      </c>
      <c r="G22" s="22">
        <f>IF($A22="","",SUMIFS(Productos!$O$2:$O$1001,Productos!$C$2:$C$1001,$A22))</f>
        <v/>
      </c>
      <c r="H22" s="21">
        <f>IF($A22="","",COUNTIFS(Productos!$C$2:$C$1001,$A22,Productos!$M$2:$M$1001,"Bajo objetivo"))</f>
        <v/>
      </c>
      <c r="I22" s="21">
        <f>IF($A22="","",COUNTIFS(Productos!$C$2:$C$1001,$A22,Productos!$M$2:$M$1001,"Pierde plata"))</f>
        <v/>
      </c>
    </row>
    <row r="23">
      <c r="A23" s="21">
        <f>IF(Rubros!$A$20="","",Rubros!$A$20)</f>
        <v/>
      </c>
      <c r="B23" s="21">
        <f>IF($A23="","",COUNTIFS(Productos!$C$2:$C$1001,$A23,Productos!$J$2:$J$1001,"&lt;&gt;"))</f>
        <v/>
      </c>
      <c r="C23" s="17">
        <f>IF($A23="","",Rubros!$B$20)</f>
        <v/>
      </c>
      <c r="D23" s="17">
        <f>IF(OR($A23="",N($B23)=0),"",AVERAGEIFS(Productos!$J$2:$J$1001,Productos!$C$2:$C$1001,$A23,Productos!$J$2:$J$1001,"&lt;&gt;"))</f>
        <v/>
      </c>
      <c r="E23" s="17">
        <f>IF(OR($A23="",N($F23)=0),"",$G23/$F23)</f>
        <v/>
      </c>
      <c r="F23" s="22">
        <f>IF($A23="","",SUMIFS(Productos!$P$2:$P$1001,Productos!$C$2:$C$1001,$A23))</f>
        <v/>
      </c>
      <c r="G23" s="22">
        <f>IF($A23="","",SUMIFS(Productos!$O$2:$O$1001,Productos!$C$2:$C$1001,$A23))</f>
        <v/>
      </c>
      <c r="H23" s="21">
        <f>IF($A23="","",COUNTIFS(Productos!$C$2:$C$1001,$A23,Productos!$M$2:$M$1001,"Bajo objetivo"))</f>
        <v/>
      </c>
      <c r="I23" s="21">
        <f>IF($A23="","",COUNTIFS(Productos!$C$2:$C$1001,$A23,Productos!$M$2:$M$1001,"Pierde plata"))</f>
        <v/>
      </c>
    </row>
    <row r="24">
      <c r="A24" s="21">
        <f>IF(Rubros!$A$21="","",Rubros!$A$21)</f>
        <v/>
      </c>
      <c r="B24" s="21">
        <f>IF($A24="","",COUNTIFS(Productos!$C$2:$C$1001,$A24,Productos!$J$2:$J$1001,"&lt;&gt;"))</f>
        <v/>
      </c>
      <c r="C24" s="17">
        <f>IF($A24="","",Rubros!$B$21)</f>
        <v/>
      </c>
      <c r="D24" s="17">
        <f>IF(OR($A24="",N($B24)=0),"",AVERAGEIFS(Productos!$J$2:$J$1001,Productos!$C$2:$C$1001,$A24,Productos!$J$2:$J$1001,"&lt;&gt;"))</f>
        <v/>
      </c>
      <c r="E24" s="17">
        <f>IF(OR($A24="",N($F24)=0),"",$G24/$F24)</f>
        <v/>
      </c>
      <c r="F24" s="22">
        <f>IF($A24="","",SUMIFS(Productos!$P$2:$P$1001,Productos!$C$2:$C$1001,$A24))</f>
        <v/>
      </c>
      <c r="G24" s="22">
        <f>IF($A24="","",SUMIFS(Productos!$O$2:$O$1001,Productos!$C$2:$C$1001,$A24))</f>
        <v/>
      </c>
      <c r="H24" s="21">
        <f>IF($A24="","",COUNTIFS(Productos!$C$2:$C$1001,$A24,Productos!$M$2:$M$1001,"Bajo objetivo"))</f>
        <v/>
      </c>
      <c r="I24" s="21">
        <f>IF($A24="","",COUNTIFS(Productos!$C$2:$C$1001,$A24,Productos!$M$2:$M$1001,"Pierde plata"))</f>
        <v/>
      </c>
    </row>
    <row r="25">
      <c r="A25" s="21">
        <f>IF(Rubros!$A$22="","",Rubros!$A$22)</f>
        <v/>
      </c>
      <c r="B25" s="21">
        <f>IF($A25="","",COUNTIFS(Productos!$C$2:$C$1001,$A25,Productos!$J$2:$J$1001,"&lt;&gt;"))</f>
        <v/>
      </c>
      <c r="C25" s="17">
        <f>IF($A25="","",Rubros!$B$22)</f>
        <v/>
      </c>
      <c r="D25" s="17">
        <f>IF(OR($A25="",N($B25)=0),"",AVERAGEIFS(Productos!$J$2:$J$1001,Productos!$C$2:$C$1001,$A25,Productos!$J$2:$J$1001,"&lt;&gt;"))</f>
        <v/>
      </c>
      <c r="E25" s="17">
        <f>IF(OR($A25="",N($F25)=0),"",$G25/$F25)</f>
        <v/>
      </c>
      <c r="F25" s="22">
        <f>IF($A25="","",SUMIFS(Productos!$P$2:$P$1001,Productos!$C$2:$C$1001,$A25))</f>
        <v/>
      </c>
      <c r="G25" s="22">
        <f>IF($A25="","",SUMIFS(Productos!$O$2:$O$1001,Productos!$C$2:$C$1001,$A25))</f>
        <v/>
      </c>
      <c r="H25" s="21">
        <f>IF($A25="","",COUNTIFS(Productos!$C$2:$C$1001,$A25,Productos!$M$2:$M$1001,"Bajo objetivo"))</f>
        <v/>
      </c>
      <c r="I25" s="21">
        <f>IF($A25="","",COUNTIFS(Productos!$C$2:$C$1001,$A25,Productos!$M$2:$M$1001,"Pierde plata"))</f>
        <v/>
      </c>
    </row>
    <row r="26">
      <c r="A26" s="21">
        <f>IF(Rubros!$A$23="","",Rubros!$A$23)</f>
        <v/>
      </c>
      <c r="B26" s="21">
        <f>IF($A26="","",COUNTIFS(Productos!$C$2:$C$1001,$A26,Productos!$J$2:$J$1001,"&lt;&gt;"))</f>
        <v/>
      </c>
      <c r="C26" s="17">
        <f>IF($A26="","",Rubros!$B$23)</f>
        <v/>
      </c>
      <c r="D26" s="17">
        <f>IF(OR($A26="",N($B26)=0),"",AVERAGEIFS(Productos!$J$2:$J$1001,Productos!$C$2:$C$1001,$A26,Productos!$J$2:$J$1001,"&lt;&gt;"))</f>
        <v/>
      </c>
      <c r="E26" s="17">
        <f>IF(OR($A26="",N($F26)=0),"",$G26/$F26)</f>
        <v/>
      </c>
      <c r="F26" s="22">
        <f>IF($A26="","",SUMIFS(Productos!$P$2:$P$1001,Productos!$C$2:$C$1001,$A26))</f>
        <v/>
      </c>
      <c r="G26" s="22">
        <f>IF($A26="","",SUMIFS(Productos!$O$2:$O$1001,Productos!$C$2:$C$1001,$A26))</f>
        <v/>
      </c>
      <c r="H26" s="21">
        <f>IF($A26="","",COUNTIFS(Productos!$C$2:$C$1001,$A26,Productos!$M$2:$M$1001,"Bajo objetivo"))</f>
        <v/>
      </c>
      <c r="I26" s="21">
        <f>IF($A26="","",COUNTIFS(Productos!$C$2:$C$1001,$A26,Productos!$M$2:$M$1001,"Pierde plata"))</f>
        <v/>
      </c>
    </row>
    <row r="27">
      <c r="A27" s="21">
        <f>IF(Rubros!$A$24="","",Rubros!$A$24)</f>
        <v/>
      </c>
      <c r="B27" s="21">
        <f>IF($A27="","",COUNTIFS(Productos!$C$2:$C$1001,$A27,Productos!$J$2:$J$1001,"&lt;&gt;"))</f>
        <v/>
      </c>
      <c r="C27" s="17">
        <f>IF($A27="","",Rubros!$B$24)</f>
        <v/>
      </c>
      <c r="D27" s="17">
        <f>IF(OR($A27="",N($B27)=0),"",AVERAGEIFS(Productos!$J$2:$J$1001,Productos!$C$2:$C$1001,$A27,Productos!$J$2:$J$1001,"&lt;&gt;"))</f>
        <v/>
      </c>
      <c r="E27" s="17">
        <f>IF(OR($A27="",N($F27)=0),"",$G27/$F27)</f>
        <v/>
      </c>
      <c r="F27" s="22">
        <f>IF($A27="","",SUMIFS(Productos!$P$2:$P$1001,Productos!$C$2:$C$1001,$A27))</f>
        <v/>
      </c>
      <c r="G27" s="22">
        <f>IF($A27="","",SUMIFS(Productos!$O$2:$O$1001,Productos!$C$2:$C$1001,$A27))</f>
        <v/>
      </c>
      <c r="H27" s="21">
        <f>IF($A27="","",COUNTIFS(Productos!$C$2:$C$1001,$A27,Productos!$M$2:$M$1001,"Bajo objetivo"))</f>
        <v/>
      </c>
      <c r="I27" s="21">
        <f>IF($A27="","",COUNTIFS(Productos!$C$2:$C$1001,$A27,Productos!$M$2:$M$1001,"Pierde plata"))</f>
        <v/>
      </c>
    </row>
    <row r="28">
      <c r="A28" s="21">
        <f>IF(Rubros!$A$25="","",Rubros!$A$25)</f>
        <v/>
      </c>
      <c r="B28" s="21">
        <f>IF($A28="","",COUNTIFS(Productos!$C$2:$C$1001,$A28,Productos!$J$2:$J$1001,"&lt;&gt;"))</f>
        <v/>
      </c>
      <c r="C28" s="17">
        <f>IF($A28="","",Rubros!$B$25)</f>
        <v/>
      </c>
      <c r="D28" s="17">
        <f>IF(OR($A28="",N($B28)=0),"",AVERAGEIFS(Productos!$J$2:$J$1001,Productos!$C$2:$C$1001,$A28,Productos!$J$2:$J$1001,"&lt;&gt;"))</f>
        <v/>
      </c>
      <c r="E28" s="17">
        <f>IF(OR($A28="",N($F28)=0),"",$G28/$F28)</f>
        <v/>
      </c>
      <c r="F28" s="22">
        <f>IF($A28="","",SUMIFS(Productos!$P$2:$P$1001,Productos!$C$2:$C$1001,$A28))</f>
        <v/>
      </c>
      <c r="G28" s="22">
        <f>IF($A28="","",SUMIFS(Productos!$O$2:$O$1001,Productos!$C$2:$C$1001,$A28))</f>
        <v/>
      </c>
      <c r="H28" s="21">
        <f>IF($A28="","",COUNTIFS(Productos!$C$2:$C$1001,$A28,Productos!$M$2:$M$1001,"Bajo objetivo"))</f>
        <v/>
      </c>
      <c r="I28" s="21">
        <f>IF($A28="","",COUNTIFS(Productos!$C$2:$C$1001,$A28,Productos!$M$2:$M$1001,"Pierde plata"))</f>
        <v/>
      </c>
    </row>
    <row r="29">
      <c r="A29" s="21">
        <f>IF(Rubros!$A$26="","",Rubros!$A$26)</f>
        <v/>
      </c>
      <c r="B29" s="21">
        <f>IF($A29="","",COUNTIFS(Productos!$C$2:$C$1001,$A29,Productos!$J$2:$J$1001,"&lt;&gt;"))</f>
        <v/>
      </c>
      <c r="C29" s="17">
        <f>IF($A29="","",Rubros!$B$26)</f>
        <v/>
      </c>
      <c r="D29" s="17">
        <f>IF(OR($A29="",N($B29)=0),"",AVERAGEIFS(Productos!$J$2:$J$1001,Productos!$C$2:$C$1001,$A29,Productos!$J$2:$J$1001,"&lt;&gt;"))</f>
        <v/>
      </c>
      <c r="E29" s="17">
        <f>IF(OR($A29="",N($F29)=0),"",$G29/$F29)</f>
        <v/>
      </c>
      <c r="F29" s="22">
        <f>IF($A29="","",SUMIFS(Productos!$P$2:$P$1001,Productos!$C$2:$C$1001,$A29))</f>
        <v/>
      </c>
      <c r="G29" s="22">
        <f>IF($A29="","",SUMIFS(Productos!$O$2:$O$1001,Productos!$C$2:$C$1001,$A29))</f>
        <v/>
      </c>
      <c r="H29" s="21">
        <f>IF($A29="","",COUNTIFS(Productos!$C$2:$C$1001,$A29,Productos!$M$2:$M$1001,"Bajo objetivo"))</f>
        <v/>
      </c>
      <c r="I29" s="21">
        <f>IF($A29="","",COUNTIFS(Productos!$C$2:$C$1001,$A29,Productos!$M$2:$M$1001,"Pierde plata"))</f>
        <v/>
      </c>
    </row>
    <row r="30">
      <c r="A30" s="21">
        <f>IF(Rubros!$A$27="","",Rubros!$A$27)</f>
        <v/>
      </c>
      <c r="B30" s="21">
        <f>IF($A30="","",COUNTIFS(Productos!$C$2:$C$1001,$A30,Productos!$J$2:$J$1001,"&lt;&gt;"))</f>
        <v/>
      </c>
      <c r="C30" s="17">
        <f>IF($A30="","",Rubros!$B$27)</f>
        <v/>
      </c>
      <c r="D30" s="17">
        <f>IF(OR($A30="",N($B30)=0),"",AVERAGEIFS(Productos!$J$2:$J$1001,Productos!$C$2:$C$1001,$A30,Productos!$J$2:$J$1001,"&lt;&gt;"))</f>
        <v/>
      </c>
      <c r="E30" s="17">
        <f>IF(OR($A30="",N($F30)=0),"",$G30/$F30)</f>
        <v/>
      </c>
      <c r="F30" s="22">
        <f>IF($A30="","",SUMIFS(Productos!$P$2:$P$1001,Productos!$C$2:$C$1001,$A30))</f>
        <v/>
      </c>
      <c r="G30" s="22">
        <f>IF($A30="","",SUMIFS(Productos!$O$2:$O$1001,Productos!$C$2:$C$1001,$A30))</f>
        <v/>
      </c>
      <c r="H30" s="21">
        <f>IF($A30="","",COUNTIFS(Productos!$C$2:$C$1001,$A30,Productos!$M$2:$M$1001,"Bajo objetivo"))</f>
        <v/>
      </c>
      <c r="I30" s="21">
        <f>IF($A30="","",COUNTIFS(Productos!$C$2:$C$1001,$A30,Productos!$M$2:$M$1001,"Pierde plata"))</f>
        <v/>
      </c>
    </row>
    <row r="31">
      <c r="A31" s="21">
        <f>IF(Rubros!$A$28="","",Rubros!$A$28)</f>
        <v/>
      </c>
      <c r="B31" s="21">
        <f>IF($A31="","",COUNTIFS(Productos!$C$2:$C$1001,$A31,Productos!$J$2:$J$1001,"&lt;&gt;"))</f>
        <v/>
      </c>
      <c r="C31" s="17">
        <f>IF($A31="","",Rubros!$B$28)</f>
        <v/>
      </c>
      <c r="D31" s="17">
        <f>IF(OR($A31="",N($B31)=0),"",AVERAGEIFS(Productos!$J$2:$J$1001,Productos!$C$2:$C$1001,$A31,Productos!$J$2:$J$1001,"&lt;&gt;"))</f>
        <v/>
      </c>
      <c r="E31" s="17">
        <f>IF(OR($A31="",N($F31)=0),"",$G31/$F31)</f>
        <v/>
      </c>
      <c r="F31" s="22">
        <f>IF($A31="","",SUMIFS(Productos!$P$2:$P$1001,Productos!$C$2:$C$1001,$A31))</f>
        <v/>
      </c>
      <c r="G31" s="22">
        <f>IF($A31="","",SUMIFS(Productos!$O$2:$O$1001,Productos!$C$2:$C$1001,$A31))</f>
        <v/>
      </c>
      <c r="H31" s="21">
        <f>IF($A31="","",COUNTIFS(Productos!$C$2:$C$1001,$A31,Productos!$M$2:$M$1001,"Bajo objetivo"))</f>
        <v/>
      </c>
      <c r="I31" s="21">
        <f>IF($A31="","",COUNTIFS(Productos!$C$2:$C$1001,$A31,Productos!$M$2:$M$1001,"Pierde plata"))</f>
        <v/>
      </c>
    </row>
    <row r="32">
      <c r="A32" s="21">
        <f>IF(Rubros!$A$29="","",Rubros!$A$29)</f>
        <v/>
      </c>
      <c r="B32" s="21">
        <f>IF($A32="","",COUNTIFS(Productos!$C$2:$C$1001,$A32,Productos!$J$2:$J$1001,"&lt;&gt;"))</f>
        <v/>
      </c>
      <c r="C32" s="17">
        <f>IF($A32="","",Rubros!$B$29)</f>
        <v/>
      </c>
      <c r="D32" s="17">
        <f>IF(OR($A32="",N($B32)=0),"",AVERAGEIFS(Productos!$J$2:$J$1001,Productos!$C$2:$C$1001,$A32,Productos!$J$2:$J$1001,"&lt;&gt;"))</f>
        <v/>
      </c>
      <c r="E32" s="17">
        <f>IF(OR($A32="",N($F32)=0),"",$G32/$F32)</f>
        <v/>
      </c>
      <c r="F32" s="22">
        <f>IF($A32="","",SUMIFS(Productos!$P$2:$P$1001,Productos!$C$2:$C$1001,$A32))</f>
        <v/>
      </c>
      <c r="G32" s="22">
        <f>IF($A32="","",SUMIFS(Productos!$O$2:$O$1001,Productos!$C$2:$C$1001,$A32))</f>
        <v/>
      </c>
      <c r="H32" s="21">
        <f>IF($A32="","",COUNTIFS(Productos!$C$2:$C$1001,$A32,Productos!$M$2:$M$1001,"Bajo objetivo"))</f>
        <v/>
      </c>
      <c r="I32" s="21">
        <f>IF($A32="","",COUNTIFS(Productos!$C$2:$C$1001,$A32,Productos!$M$2:$M$1001,"Pierde plata"))</f>
        <v/>
      </c>
    </row>
    <row r="33">
      <c r="A33" s="21">
        <f>IF(Rubros!$A$30="","",Rubros!$A$30)</f>
        <v/>
      </c>
      <c r="B33" s="21">
        <f>IF($A33="","",COUNTIFS(Productos!$C$2:$C$1001,$A33,Productos!$J$2:$J$1001,"&lt;&gt;"))</f>
        <v/>
      </c>
      <c r="C33" s="17">
        <f>IF($A33="","",Rubros!$B$30)</f>
        <v/>
      </c>
      <c r="D33" s="17">
        <f>IF(OR($A33="",N($B33)=0),"",AVERAGEIFS(Productos!$J$2:$J$1001,Productos!$C$2:$C$1001,$A33,Productos!$J$2:$J$1001,"&lt;&gt;"))</f>
        <v/>
      </c>
      <c r="E33" s="17">
        <f>IF(OR($A33="",N($F33)=0),"",$G33/$F33)</f>
        <v/>
      </c>
      <c r="F33" s="22">
        <f>IF($A33="","",SUMIFS(Productos!$P$2:$P$1001,Productos!$C$2:$C$1001,$A33))</f>
        <v/>
      </c>
      <c r="G33" s="22">
        <f>IF($A33="","",SUMIFS(Productos!$O$2:$O$1001,Productos!$C$2:$C$1001,$A33))</f>
        <v/>
      </c>
      <c r="H33" s="21">
        <f>IF($A33="","",COUNTIFS(Productos!$C$2:$C$1001,$A33,Productos!$M$2:$M$1001,"Bajo objetivo"))</f>
        <v/>
      </c>
      <c r="I33" s="21">
        <f>IF($A33="","",COUNTIFS(Productos!$C$2:$C$1001,$A33,Productos!$M$2:$M$1001,"Pierde plata"))</f>
        <v/>
      </c>
    </row>
    <row r="34">
      <c r="A34" s="21">
        <f>IF(Rubros!$A$31="","",Rubros!$A$31)</f>
        <v/>
      </c>
      <c r="B34" s="21">
        <f>IF($A34="","",COUNTIFS(Productos!$C$2:$C$1001,$A34,Productos!$J$2:$J$1001,"&lt;&gt;"))</f>
        <v/>
      </c>
      <c r="C34" s="17">
        <f>IF($A34="","",Rubros!$B$31)</f>
        <v/>
      </c>
      <c r="D34" s="17">
        <f>IF(OR($A34="",N($B34)=0),"",AVERAGEIFS(Productos!$J$2:$J$1001,Productos!$C$2:$C$1001,$A34,Productos!$J$2:$J$1001,"&lt;&gt;"))</f>
        <v/>
      </c>
      <c r="E34" s="17">
        <f>IF(OR($A34="",N($F34)=0),"",$G34/$F34)</f>
        <v/>
      </c>
      <c r="F34" s="22">
        <f>IF($A34="","",SUMIFS(Productos!$P$2:$P$1001,Productos!$C$2:$C$1001,$A34))</f>
        <v/>
      </c>
      <c r="G34" s="22">
        <f>IF($A34="","",SUMIFS(Productos!$O$2:$O$1001,Productos!$C$2:$C$1001,$A34))</f>
        <v/>
      </c>
      <c r="H34" s="21">
        <f>IF($A34="","",COUNTIFS(Productos!$C$2:$C$1001,$A34,Productos!$M$2:$M$1001,"Bajo objetivo"))</f>
        <v/>
      </c>
      <c r="I34" s="21">
        <f>IF($A34="","",COUNTIFS(Productos!$C$2:$C$1001,$A34,Productos!$M$2:$M$1001,"Pierde plata"))</f>
        <v/>
      </c>
    </row>
    <row r="35">
      <c r="A35" s="24" t="inlineStr">
        <is>
          <t>Total del comercio</t>
        </is>
      </c>
      <c r="B35" s="24">
        <f>SUM(B5:B34)</f>
        <v/>
      </c>
      <c r="C35" s="24" t="n"/>
      <c r="D35" s="24" t="n"/>
      <c r="E35" s="25">
        <f>IF(N($F35)=0,"",$G35/$F35)</f>
        <v/>
      </c>
      <c r="F35" s="26">
        <f>SUM(F5:F34)</f>
        <v/>
      </c>
      <c r="G35" s="26">
        <f>SUM(G5:G34)</f>
        <v/>
      </c>
      <c r="H35" s="24">
        <f>SUM(H5:H34)</f>
        <v/>
      </c>
      <c r="I35" s="24">
        <f>SUM(I5:I34)</f>
        <v/>
      </c>
    </row>
  </sheetData>
  <conditionalFormatting sqref="E5:E34">
    <cfRule type="expression" priority="1" dxfId="3">
      <formula>AND(ISNUMBER($E5),ISNUMBER($C5),$E5&lt;$C5)</formula>
    </cfRule>
    <cfRule type="expression" priority="2" dxfId="4">
      <formula>AND(ISNUMBER($E5),ISNUMBER($C5),$E5&gt;=$C5)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22036"/>
    <outlinePr summaryBelow="1" summaryRight="1"/>
    <pageSetUpPr/>
  </sheetPr>
  <dimension ref="B1:F19"/>
  <sheetViews>
    <sheetView showGridLines="0" workbookViewId="0">
      <selection activeCell="A1" sqref="A1"/>
    </sheetView>
  </sheetViews>
  <sheetFormatPr baseColWidth="8" defaultRowHeight="15"/>
  <cols>
    <col width="16" customWidth="1" min="2" max="2"/>
    <col width="22" customWidth="1" min="3" max="3"/>
    <col width="16" customWidth="1" min="5" max="5"/>
    <col width="22" customWidth="1" min="6" max="6"/>
  </cols>
  <sheetData>
    <row r="1">
      <c r="B1" s="9" t="inlineStr">
        <is>
          <t>Tabla para pasar de margen a markup</t>
        </is>
      </c>
    </row>
    <row r="2">
      <c r="B2" s="23" t="inlineStr">
        <is>
          <t>Markup = margen ÷ (1 − margen). Margen = markup ÷ (1 + markup).</t>
        </is>
      </c>
    </row>
    <row r="4" ht="30" customHeight="1">
      <c r="B4" s="27" t="inlineStr">
        <is>
          <t>Si querés un margen de</t>
        </is>
      </c>
      <c r="C4" s="27" t="inlineStr">
        <is>
          <t>Tenés que sumarle al costo</t>
        </is>
      </c>
      <c r="E4" s="27" t="inlineStr">
        <is>
          <t>Si le sumás al costo</t>
        </is>
      </c>
      <c r="F4" s="27" t="inlineStr">
        <is>
          <t>Tu margen real es</t>
        </is>
      </c>
    </row>
    <row r="5">
      <c r="B5" s="28" t="n">
        <v>0.1</v>
      </c>
      <c r="C5" s="17">
        <f>B5/(1-B5)</f>
        <v/>
      </c>
      <c r="E5" s="28" t="n">
        <v>0.1</v>
      </c>
      <c r="F5" s="17">
        <f>E5/(1+E5)</f>
        <v/>
      </c>
    </row>
    <row r="6">
      <c r="B6" s="28" t="n">
        <v>0.15</v>
      </c>
      <c r="C6" s="17">
        <f>B6/(1-B6)</f>
        <v/>
      </c>
      <c r="E6" s="28" t="n">
        <v>0.15</v>
      </c>
      <c r="F6" s="17">
        <f>E6/(1+E6)</f>
        <v/>
      </c>
    </row>
    <row r="7">
      <c r="B7" s="28" t="n">
        <v>0.2</v>
      </c>
      <c r="C7" s="17">
        <f>B7/(1-B7)</f>
        <v/>
      </c>
      <c r="E7" s="28" t="n">
        <v>0.2</v>
      </c>
      <c r="F7" s="17">
        <f>E7/(1+E7)</f>
        <v/>
      </c>
    </row>
    <row r="8">
      <c r="B8" s="28" t="n">
        <v>0.25</v>
      </c>
      <c r="C8" s="17">
        <f>B8/(1-B8)</f>
        <v/>
      </c>
      <c r="E8" s="28" t="n">
        <v>0.25</v>
      </c>
      <c r="F8" s="17">
        <f>E8/(1+E8)</f>
        <v/>
      </c>
    </row>
    <row r="9">
      <c r="B9" s="28" t="n">
        <v>0.3</v>
      </c>
      <c r="C9" s="17">
        <f>B9/(1-B9)</f>
        <v/>
      </c>
      <c r="E9" s="28" t="n">
        <v>0.3</v>
      </c>
      <c r="F9" s="17">
        <f>E9/(1+E9)</f>
        <v/>
      </c>
    </row>
    <row r="10">
      <c r="B10" s="28" t="n">
        <v>0.35</v>
      </c>
      <c r="C10" s="17">
        <f>B10/(1-B10)</f>
        <v/>
      </c>
      <c r="E10" s="28" t="n">
        <v>0.35</v>
      </c>
      <c r="F10" s="17">
        <f>E10/(1+E10)</f>
        <v/>
      </c>
    </row>
    <row r="11">
      <c r="B11" s="28" t="n">
        <v>0.4</v>
      </c>
      <c r="C11" s="17">
        <f>B11/(1-B11)</f>
        <v/>
      </c>
      <c r="E11" s="28" t="n">
        <v>0.4</v>
      </c>
      <c r="F11" s="17">
        <f>E11/(1+E11)</f>
        <v/>
      </c>
    </row>
    <row r="12">
      <c r="B12" s="28" t="n">
        <v>0.45</v>
      </c>
      <c r="C12" s="17">
        <f>B12/(1-B12)</f>
        <v/>
      </c>
      <c r="E12" s="28" t="n">
        <v>0.45</v>
      </c>
      <c r="F12" s="17">
        <f>E12/(1+E12)</f>
        <v/>
      </c>
    </row>
    <row r="13">
      <c r="B13" s="28" t="n">
        <v>0.5</v>
      </c>
      <c r="C13" s="17">
        <f>B13/(1-B13)</f>
        <v/>
      </c>
      <c r="E13" s="28" t="n">
        <v>0.5</v>
      </c>
      <c r="F13" s="17">
        <f>E13/(1+E13)</f>
        <v/>
      </c>
    </row>
    <row r="14">
      <c r="B14" s="28" t="n">
        <v>0.6</v>
      </c>
      <c r="C14" s="17">
        <f>B14/(1-B14)</f>
        <v/>
      </c>
      <c r="E14" s="28" t="n">
        <v>0.6</v>
      </c>
      <c r="F14" s="17">
        <f>E14/(1+E14)</f>
        <v/>
      </c>
    </row>
    <row r="17">
      <c r="B17" s="10" t="inlineStr">
        <is>
          <t>Probá con tu número:</t>
        </is>
      </c>
    </row>
    <row r="18">
      <c r="B18" t="inlineStr">
        <is>
          <t>Margen buscado</t>
        </is>
      </c>
      <c r="C18" s="13" t="n">
        <v>0.28</v>
      </c>
    </row>
    <row r="19">
      <c r="B19" t="inlineStr">
        <is>
          <t>Markup necesario</t>
        </is>
      </c>
      <c r="C19" s="29">
        <f>IF(OR(C18="",N(C18)&gt;=1),"",C18/(1-C18))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2026-10-20T19:53:34Z</dcterms:created>
  <dcterms:modified xmlns:dcterms="http://purl.org/dc/terms/" xmlns:xsi="http://www.w3.org/2001/XMLSchema-instance" xsi:type="dcterms:W3CDTF">2026-10-20T19:53:36Z</dcterms:modified>
</cp:coreProperties>
</file>